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usr\A-E\DerencinV11\Documents\datoteke VZOREC RDU\2024 popravljene\"/>
    </mc:Choice>
  </mc:AlternateContent>
  <xr:revisionPtr revIDLastSave="0" documentId="13_ncr:1_{E741DB29-B90B-4C24-AF12-84E7A6ED85CE}" xr6:coauthVersionLast="47" xr6:coauthVersionMax="47" xr10:uidLastSave="{00000000-0000-0000-0000-000000000000}"/>
  <workbookProtection workbookAlgorithmName="SHA-512" workbookHashValue="KUKluPKwBXdODyFjFvPGsG9Ox4gQhAja9U/T336Bk1uouK0QX7o/w3JWuuAmMcdE5lD5uGycg1zkq5ZJVIkt4Q==" workbookSaltValue="Nd/je1d0z7Rw4b6xXxI0PA==" workbookSpinCount="100000" lockStructure="1"/>
  <bookViews>
    <workbookView xWindow="-120" yWindow="-120" windowWidth="29040" windowHeight="17640" xr2:uid="{00000000-000D-0000-FFFF-FFFF00000000}"/>
  </bookViews>
  <sheets>
    <sheet name="OSNOVNA PLAČA" sheetId="23" r:id="rId1"/>
    <sheet name="OBRAČUNANA OSNOVNA PLAČA" sheetId="24" r:id="rId2"/>
    <sheet name="1-6" sheetId="164" r:id="rId3"/>
    <sheet name="7-12" sheetId="167" r:id="rId4"/>
    <sheet name="LETNO OBVESTILO" sheetId="168" r:id="rId5"/>
    <sheet name="SEZNAM 1-6" sheetId="152" r:id="rId6"/>
    <sheet name="SEZNAM 7-12" sheetId="156" r:id="rId7"/>
  </sheets>
  <definedNames>
    <definedName name="_xlnm.Print_Area" localSheetId="1">'OBRAČUNANA OSNOVNA PLAČA'!$A$1:$K$110</definedName>
    <definedName name="_xlnm.Print_Area" localSheetId="0">'OSNOVNA PLAČA'!$A$1:$L$110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7" i="167" l="1"/>
  <c r="H3" i="168"/>
  <c r="G8" i="156"/>
  <c r="G8" i="152"/>
  <c r="B17" i="168"/>
  <c r="I3" i="168"/>
  <c r="B1" i="168"/>
  <c r="E117" i="164"/>
  <c r="C10" i="24" l="1"/>
  <c r="B1" i="164"/>
  <c r="B1" i="167"/>
  <c r="B16" i="164" l="1"/>
  <c r="A16" i="164"/>
  <c r="F110" i="23"/>
  <c r="E16" i="164" l="1"/>
  <c r="Q16" i="164"/>
  <c r="C16" i="164"/>
  <c r="D16" i="164"/>
  <c r="A17" i="167"/>
  <c r="A18" i="167"/>
  <c r="A19" i="167"/>
  <c r="A20" i="167"/>
  <c r="A21" i="167"/>
  <c r="A22" i="167"/>
  <c r="A23" i="167"/>
  <c r="A24" i="167"/>
  <c r="A25" i="167"/>
  <c r="A26" i="167"/>
  <c r="A27" i="167"/>
  <c r="A28" i="167"/>
  <c r="A29" i="167"/>
  <c r="A30" i="167"/>
  <c r="A31" i="167"/>
  <c r="A32" i="167"/>
  <c r="A33" i="167"/>
  <c r="A34" i="167"/>
  <c r="A35" i="167"/>
  <c r="A36" i="167"/>
  <c r="A37" i="167"/>
  <c r="A38" i="167"/>
  <c r="A39" i="167"/>
  <c r="A40" i="167"/>
  <c r="A41" i="167"/>
  <c r="A42" i="167"/>
  <c r="A43" i="167"/>
  <c r="A44" i="167"/>
  <c r="A45" i="167"/>
  <c r="A46" i="167"/>
  <c r="A47" i="167"/>
  <c r="A48" i="167"/>
  <c r="A49" i="167"/>
  <c r="A50" i="167"/>
  <c r="A51" i="167"/>
  <c r="A52" i="167"/>
  <c r="A53" i="167"/>
  <c r="A54" i="167"/>
  <c r="A55" i="167"/>
  <c r="A56" i="167"/>
  <c r="A57" i="167"/>
  <c r="A58" i="167"/>
  <c r="A59" i="167"/>
  <c r="A60" i="167"/>
  <c r="A61" i="167"/>
  <c r="A62" i="167"/>
  <c r="A63" i="167"/>
  <c r="A64" i="167"/>
  <c r="A65" i="167"/>
  <c r="A66" i="167"/>
  <c r="A67" i="167"/>
  <c r="A68" i="167"/>
  <c r="A69" i="167"/>
  <c r="A70" i="167"/>
  <c r="A71" i="167"/>
  <c r="A72" i="167"/>
  <c r="A73" i="167"/>
  <c r="A74" i="167"/>
  <c r="A75" i="167"/>
  <c r="A76" i="167"/>
  <c r="A77" i="167"/>
  <c r="A78" i="167"/>
  <c r="A79" i="167"/>
  <c r="A80" i="167"/>
  <c r="A81" i="167"/>
  <c r="A82" i="167"/>
  <c r="A83" i="167"/>
  <c r="A84" i="167"/>
  <c r="A85" i="167"/>
  <c r="A86" i="167"/>
  <c r="A87" i="167"/>
  <c r="A88" i="167"/>
  <c r="A89" i="167"/>
  <c r="A90" i="167"/>
  <c r="A91" i="167"/>
  <c r="A92" i="167"/>
  <c r="A93" i="167"/>
  <c r="A94" i="167"/>
  <c r="A95" i="167"/>
  <c r="A96" i="167"/>
  <c r="A97" i="167"/>
  <c r="A98" i="167"/>
  <c r="A99" i="167"/>
  <c r="A100" i="167"/>
  <c r="A101" i="167"/>
  <c r="A102" i="167"/>
  <c r="A103" i="167"/>
  <c r="A104" i="167"/>
  <c r="A105" i="167"/>
  <c r="A106" i="167"/>
  <c r="A107" i="167"/>
  <c r="A108" i="167"/>
  <c r="A109" i="167"/>
  <c r="A110" i="167"/>
  <c r="A111" i="167"/>
  <c r="A112" i="167"/>
  <c r="A113" i="167"/>
  <c r="A114" i="167"/>
  <c r="A115" i="167"/>
  <c r="A16" i="167"/>
  <c r="A17" i="164"/>
  <c r="A18" i="164"/>
  <c r="A19" i="164"/>
  <c r="A20" i="164"/>
  <c r="A21" i="164"/>
  <c r="A22" i="164"/>
  <c r="A23" i="164"/>
  <c r="A24" i="164"/>
  <c r="A25" i="164"/>
  <c r="A26" i="164"/>
  <c r="A27" i="164"/>
  <c r="A28" i="164"/>
  <c r="A29" i="164"/>
  <c r="A30" i="164"/>
  <c r="A31" i="164"/>
  <c r="A32" i="164"/>
  <c r="A33" i="164"/>
  <c r="A34" i="164"/>
  <c r="A35" i="164"/>
  <c r="A36" i="164"/>
  <c r="A37" i="164"/>
  <c r="A38" i="164"/>
  <c r="A39" i="164"/>
  <c r="A40" i="164"/>
  <c r="A41" i="164"/>
  <c r="A42" i="164"/>
  <c r="A43" i="164"/>
  <c r="A44" i="164"/>
  <c r="A45" i="164"/>
  <c r="A46" i="164"/>
  <c r="A47" i="164"/>
  <c r="A48" i="164"/>
  <c r="A49" i="164"/>
  <c r="A50" i="164"/>
  <c r="A51" i="164"/>
  <c r="A52" i="164"/>
  <c r="A53" i="164"/>
  <c r="A54" i="164"/>
  <c r="A55" i="164"/>
  <c r="A56" i="164"/>
  <c r="A57" i="164"/>
  <c r="A58" i="164"/>
  <c r="A59" i="164"/>
  <c r="A60" i="164"/>
  <c r="A61" i="164"/>
  <c r="A62" i="164"/>
  <c r="A63" i="164"/>
  <c r="A64" i="164"/>
  <c r="A65" i="164"/>
  <c r="A66" i="164"/>
  <c r="A67" i="164"/>
  <c r="A68" i="164"/>
  <c r="A69" i="164"/>
  <c r="A70" i="164"/>
  <c r="A71" i="164"/>
  <c r="A72" i="164"/>
  <c r="A73" i="164"/>
  <c r="A74" i="164"/>
  <c r="A75" i="164"/>
  <c r="A76" i="164"/>
  <c r="A77" i="164"/>
  <c r="A78" i="164"/>
  <c r="A79" i="164"/>
  <c r="A80" i="164"/>
  <c r="A81" i="164"/>
  <c r="A82" i="164"/>
  <c r="A83" i="164"/>
  <c r="A84" i="164"/>
  <c r="A85" i="164"/>
  <c r="A86" i="164"/>
  <c r="A87" i="164"/>
  <c r="A88" i="164"/>
  <c r="A89" i="164"/>
  <c r="A90" i="164"/>
  <c r="A91" i="164"/>
  <c r="A92" i="164"/>
  <c r="A93" i="164"/>
  <c r="A94" i="164"/>
  <c r="A95" i="164"/>
  <c r="A96" i="164"/>
  <c r="A97" i="164"/>
  <c r="A98" i="164"/>
  <c r="A99" i="164"/>
  <c r="A100" i="164"/>
  <c r="A101" i="164"/>
  <c r="A102" i="164"/>
  <c r="A103" i="164"/>
  <c r="A104" i="164"/>
  <c r="A105" i="164"/>
  <c r="A106" i="164"/>
  <c r="A107" i="164"/>
  <c r="A108" i="164"/>
  <c r="A109" i="164"/>
  <c r="A110" i="164"/>
  <c r="A111" i="164"/>
  <c r="A112" i="164"/>
  <c r="A113" i="164"/>
  <c r="A114" i="164"/>
  <c r="A115" i="16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0" i="24"/>
  <c r="B17" i="164"/>
  <c r="B18" i="164"/>
  <c r="B19" i="164"/>
  <c r="B20" i="164"/>
  <c r="B21" i="164"/>
  <c r="B22" i="164"/>
  <c r="B23" i="164"/>
  <c r="B24" i="164"/>
  <c r="B25" i="164"/>
  <c r="B26" i="164"/>
  <c r="B27" i="164"/>
  <c r="B28" i="164"/>
  <c r="B29" i="164"/>
  <c r="B30" i="164"/>
  <c r="B31" i="164"/>
  <c r="B32" i="164"/>
  <c r="B33" i="164"/>
  <c r="B34" i="164"/>
  <c r="B35" i="164"/>
  <c r="B36" i="164"/>
  <c r="B37" i="164"/>
  <c r="B38" i="164"/>
  <c r="B39" i="164"/>
  <c r="B40" i="164"/>
  <c r="B41" i="164"/>
  <c r="B42" i="164"/>
  <c r="B43" i="164"/>
  <c r="B44" i="164"/>
  <c r="B45" i="164"/>
  <c r="B46" i="164"/>
  <c r="B47" i="164"/>
  <c r="B48" i="164"/>
  <c r="B49" i="164"/>
  <c r="B50" i="164"/>
  <c r="B51" i="164"/>
  <c r="B52" i="164"/>
  <c r="B53" i="164"/>
  <c r="B54" i="164"/>
  <c r="B55" i="164"/>
  <c r="B56" i="164"/>
  <c r="B57" i="164"/>
  <c r="B58" i="164"/>
  <c r="B59" i="164"/>
  <c r="B60" i="164"/>
  <c r="B61" i="164"/>
  <c r="B62" i="164"/>
  <c r="B63" i="164"/>
  <c r="B64" i="164"/>
  <c r="B65" i="164"/>
  <c r="B66" i="164"/>
  <c r="B67" i="164"/>
  <c r="B68" i="164"/>
  <c r="B69" i="164"/>
  <c r="B70" i="164"/>
  <c r="B71" i="164"/>
  <c r="B72" i="164"/>
  <c r="B73" i="164"/>
  <c r="B74" i="164"/>
  <c r="B75" i="164"/>
  <c r="B76" i="164"/>
  <c r="B77" i="164"/>
  <c r="B78" i="164"/>
  <c r="B79" i="164"/>
  <c r="B80" i="164"/>
  <c r="B81" i="164"/>
  <c r="B82" i="164"/>
  <c r="B83" i="164"/>
  <c r="B84" i="164"/>
  <c r="B85" i="164"/>
  <c r="B86" i="164"/>
  <c r="B87" i="164"/>
  <c r="B88" i="164"/>
  <c r="B89" i="164"/>
  <c r="B90" i="164"/>
  <c r="B91" i="164"/>
  <c r="B92" i="164"/>
  <c r="B93" i="164"/>
  <c r="B94" i="164"/>
  <c r="B95" i="164"/>
  <c r="B96" i="164"/>
  <c r="B97" i="164"/>
  <c r="B98" i="164"/>
  <c r="B99" i="164"/>
  <c r="B100" i="164"/>
  <c r="B101" i="164"/>
  <c r="B102" i="164"/>
  <c r="B103" i="164"/>
  <c r="B104" i="164"/>
  <c r="B105" i="164"/>
  <c r="B106" i="164"/>
  <c r="B107" i="164"/>
  <c r="B108" i="164"/>
  <c r="B109" i="164"/>
  <c r="B110" i="164"/>
  <c r="B111" i="164"/>
  <c r="B112" i="164"/>
  <c r="B113" i="164"/>
  <c r="B114" i="164"/>
  <c r="B115" i="164"/>
  <c r="E115" i="164" l="1"/>
  <c r="D115" i="164"/>
  <c r="C115" i="164"/>
  <c r="E111" i="164"/>
  <c r="D111" i="164"/>
  <c r="C111" i="164"/>
  <c r="E107" i="164"/>
  <c r="D107" i="164"/>
  <c r="C107" i="164"/>
  <c r="E103" i="164"/>
  <c r="D103" i="164"/>
  <c r="C103" i="164"/>
  <c r="E99" i="164"/>
  <c r="D99" i="164"/>
  <c r="C99" i="164"/>
  <c r="E95" i="164"/>
  <c r="D95" i="164"/>
  <c r="C95" i="164"/>
  <c r="E91" i="164"/>
  <c r="D91" i="164"/>
  <c r="C91" i="164"/>
  <c r="E87" i="164"/>
  <c r="D87" i="164"/>
  <c r="C87" i="164"/>
  <c r="E83" i="164"/>
  <c r="D83" i="164"/>
  <c r="C83" i="164"/>
  <c r="E79" i="164"/>
  <c r="C79" i="164"/>
  <c r="D79" i="164"/>
  <c r="E75" i="164"/>
  <c r="D75" i="164"/>
  <c r="C75" i="164"/>
  <c r="E71" i="164"/>
  <c r="D71" i="164"/>
  <c r="C71" i="164"/>
  <c r="E67" i="164"/>
  <c r="D67" i="164"/>
  <c r="C67" i="164"/>
  <c r="E63" i="164"/>
  <c r="C63" i="164"/>
  <c r="D63" i="164"/>
  <c r="E59" i="164"/>
  <c r="D59" i="164"/>
  <c r="C59" i="164"/>
  <c r="E55" i="164"/>
  <c r="D55" i="164"/>
  <c r="C55" i="164"/>
  <c r="E51" i="164"/>
  <c r="D51" i="164"/>
  <c r="C51" i="164"/>
  <c r="E47" i="164"/>
  <c r="D47" i="164"/>
  <c r="C47" i="164"/>
  <c r="E43" i="164"/>
  <c r="D43" i="164"/>
  <c r="C43" i="164"/>
  <c r="E39" i="164"/>
  <c r="D39" i="164"/>
  <c r="C39" i="164"/>
  <c r="E35" i="164"/>
  <c r="D35" i="164"/>
  <c r="C35" i="164"/>
  <c r="E31" i="164"/>
  <c r="D31" i="164"/>
  <c r="C31" i="164"/>
  <c r="E27" i="164"/>
  <c r="D27" i="164"/>
  <c r="C27" i="164"/>
  <c r="E23" i="164"/>
  <c r="D23" i="164"/>
  <c r="C23" i="164"/>
  <c r="E19" i="164"/>
  <c r="D19" i="164"/>
  <c r="C19" i="164"/>
  <c r="E114" i="164"/>
  <c r="D114" i="164"/>
  <c r="C114" i="164"/>
  <c r="E110" i="164"/>
  <c r="D110" i="164"/>
  <c r="C110" i="164"/>
  <c r="E106" i="164"/>
  <c r="D106" i="164"/>
  <c r="C106" i="164"/>
  <c r="E102" i="164"/>
  <c r="D102" i="164"/>
  <c r="C102" i="164"/>
  <c r="E98" i="164"/>
  <c r="D98" i="164"/>
  <c r="C98" i="164"/>
  <c r="E94" i="164"/>
  <c r="D94" i="164"/>
  <c r="C94" i="164"/>
  <c r="E90" i="164"/>
  <c r="D90" i="164"/>
  <c r="C90" i="164"/>
  <c r="E86" i="164"/>
  <c r="D86" i="164"/>
  <c r="C86" i="164"/>
  <c r="E82" i="164"/>
  <c r="D82" i="164"/>
  <c r="C82" i="164"/>
  <c r="E78" i="164"/>
  <c r="D78" i="164"/>
  <c r="C78" i="164"/>
  <c r="E74" i="164"/>
  <c r="D74" i="164"/>
  <c r="C74" i="164"/>
  <c r="E70" i="164"/>
  <c r="D70" i="164"/>
  <c r="C70" i="164"/>
  <c r="E66" i="164"/>
  <c r="D66" i="164"/>
  <c r="C66" i="164"/>
  <c r="E62" i="164"/>
  <c r="D62" i="164"/>
  <c r="C62" i="164"/>
  <c r="E58" i="164"/>
  <c r="D58" i="164"/>
  <c r="C58" i="164"/>
  <c r="E54" i="164"/>
  <c r="D54" i="164"/>
  <c r="C54" i="164"/>
  <c r="E50" i="164"/>
  <c r="D50" i="164"/>
  <c r="C50" i="164"/>
  <c r="E46" i="164"/>
  <c r="D46" i="164"/>
  <c r="C46" i="164"/>
  <c r="E42" i="164"/>
  <c r="D42" i="164"/>
  <c r="C42" i="164"/>
  <c r="E38" i="164"/>
  <c r="D38" i="164"/>
  <c r="C38" i="164"/>
  <c r="E34" i="164"/>
  <c r="D34" i="164"/>
  <c r="C34" i="164"/>
  <c r="E30" i="164"/>
  <c r="D30" i="164"/>
  <c r="C30" i="164"/>
  <c r="E26" i="164"/>
  <c r="D26" i="164"/>
  <c r="C26" i="164"/>
  <c r="E22" i="164"/>
  <c r="D22" i="164"/>
  <c r="C22" i="164"/>
  <c r="E18" i="164"/>
  <c r="D18" i="164"/>
  <c r="C18" i="164"/>
  <c r="E113" i="164"/>
  <c r="D113" i="164"/>
  <c r="C113" i="164"/>
  <c r="E109" i="164"/>
  <c r="D109" i="164"/>
  <c r="C109" i="164"/>
  <c r="E105" i="164"/>
  <c r="D105" i="164"/>
  <c r="C105" i="164"/>
  <c r="E101" i="164"/>
  <c r="D101" i="164"/>
  <c r="C101" i="164"/>
  <c r="E97" i="164"/>
  <c r="D97" i="164"/>
  <c r="C97" i="164"/>
  <c r="E93" i="164"/>
  <c r="D93" i="164"/>
  <c r="C93" i="164"/>
  <c r="E89" i="164"/>
  <c r="D89" i="164"/>
  <c r="C89" i="164"/>
  <c r="E85" i="164"/>
  <c r="D85" i="164"/>
  <c r="C85" i="164"/>
  <c r="E81" i="164"/>
  <c r="D81" i="164"/>
  <c r="C81" i="164"/>
  <c r="E77" i="164"/>
  <c r="D77" i="164"/>
  <c r="C77" i="164"/>
  <c r="E73" i="164"/>
  <c r="D73" i="164"/>
  <c r="C73" i="164"/>
  <c r="E69" i="164"/>
  <c r="D69" i="164"/>
  <c r="C69" i="164"/>
  <c r="E65" i="164"/>
  <c r="D65" i="164"/>
  <c r="C65" i="164"/>
  <c r="E61" i="164"/>
  <c r="D61" i="164"/>
  <c r="C61" i="164"/>
  <c r="E57" i="164"/>
  <c r="D57" i="164"/>
  <c r="C57" i="164"/>
  <c r="E53" i="164"/>
  <c r="D53" i="164"/>
  <c r="C53" i="164"/>
  <c r="E49" i="164"/>
  <c r="D49" i="164"/>
  <c r="C49" i="164"/>
  <c r="E45" i="164"/>
  <c r="D45" i="164"/>
  <c r="C45" i="164"/>
  <c r="E41" i="164"/>
  <c r="D41" i="164"/>
  <c r="C41" i="164"/>
  <c r="E37" i="164"/>
  <c r="D37" i="164"/>
  <c r="C37" i="164"/>
  <c r="E33" i="164"/>
  <c r="D33" i="164"/>
  <c r="C33" i="164"/>
  <c r="E29" i="164"/>
  <c r="D29" i="164"/>
  <c r="C29" i="164"/>
  <c r="E25" i="164"/>
  <c r="D25" i="164"/>
  <c r="C25" i="164"/>
  <c r="E21" i="164"/>
  <c r="D21" i="164"/>
  <c r="C21" i="164"/>
  <c r="E17" i="164"/>
  <c r="D17" i="164"/>
  <c r="C17" i="164"/>
  <c r="E112" i="164"/>
  <c r="D112" i="164"/>
  <c r="C112" i="164"/>
  <c r="E108" i="164"/>
  <c r="D108" i="164"/>
  <c r="C108" i="164"/>
  <c r="E104" i="164"/>
  <c r="D104" i="164"/>
  <c r="C104" i="164"/>
  <c r="E100" i="164"/>
  <c r="D100" i="164"/>
  <c r="C100" i="164"/>
  <c r="E96" i="164"/>
  <c r="D96" i="164"/>
  <c r="C96" i="164"/>
  <c r="E92" i="164"/>
  <c r="D92" i="164"/>
  <c r="C92" i="164"/>
  <c r="E88" i="164"/>
  <c r="D88" i="164"/>
  <c r="C88" i="164"/>
  <c r="E84" i="164"/>
  <c r="D84" i="164"/>
  <c r="C84" i="164"/>
  <c r="E80" i="164"/>
  <c r="D80" i="164"/>
  <c r="C80" i="164"/>
  <c r="E76" i="164"/>
  <c r="D76" i="164"/>
  <c r="C76" i="164"/>
  <c r="E72" i="164"/>
  <c r="D72" i="164"/>
  <c r="C72" i="164"/>
  <c r="E68" i="164"/>
  <c r="D68" i="164"/>
  <c r="C68" i="164"/>
  <c r="E64" i="164"/>
  <c r="D64" i="164"/>
  <c r="C64" i="164"/>
  <c r="E60" i="164"/>
  <c r="D60" i="164"/>
  <c r="C60" i="164"/>
  <c r="E56" i="164"/>
  <c r="D56" i="164"/>
  <c r="C56" i="164"/>
  <c r="E52" i="164"/>
  <c r="D52" i="164"/>
  <c r="C52" i="164"/>
  <c r="E48" i="164"/>
  <c r="D48" i="164"/>
  <c r="C48" i="164"/>
  <c r="E44" i="164"/>
  <c r="D44" i="164"/>
  <c r="C44" i="164"/>
  <c r="E40" i="164"/>
  <c r="D40" i="164"/>
  <c r="C40" i="164"/>
  <c r="E36" i="164"/>
  <c r="D36" i="164"/>
  <c r="C36" i="164"/>
  <c r="E32" i="164"/>
  <c r="D32" i="164"/>
  <c r="C32" i="164"/>
  <c r="E28" i="164"/>
  <c r="D28" i="164"/>
  <c r="C28" i="164"/>
  <c r="E24" i="164"/>
  <c r="D24" i="164"/>
  <c r="C24" i="164"/>
  <c r="E20" i="164"/>
  <c r="D20" i="164"/>
  <c r="C20" i="164"/>
  <c r="D5" i="167"/>
  <c r="D5" i="164"/>
  <c r="D4" i="167"/>
  <c r="D4" i="164"/>
  <c r="D3" i="167"/>
  <c r="D3" i="164"/>
  <c r="C5" i="24"/>
  <c r="C4" i="24"/>
  <c r="C3" i="24"/>
  <c r="B10" i="24"/>
  <c r="H6" i="168" l="1"/>
  <c r="G6" i="168"/>
  <c r="F6" i="168"/>
  <c r="Y16" i="168"/>
  <c r="V16" i="168" s="1"/>
  <c r="Y17" i="168"/>
  <c r="V17" i="168" s="1"/>
  <c r="Y18" i="168"/>
  <c r="V18" i="168" s="1"/>
  <c r="Y19" i="168"/>
  <c r="V19" i="168" s="1"/>
  <c r="Y20" i="168"/>
  <c r="V20" i="168" s="1"/>
  <c r="Y21" i="168"/>
  <c r="V21" i="168" s="1"/>
  <c r="Y22" i="168"/>
  <c r="V22" i="168" s="1"/>
  <c r="Y23" i="168"/>
  <c r="V23" i="168" s="1"/>
  <c r="Y24" i="168"/>
  <c r="V24" i="168" s="1"/>
  <c r="Y25" i="168"/>
  <c r="V25" i="168" s="1"/>
  <c r="Y26" i="168"/>
  <c r="V26" i="168" s="1"/>
  <c r="Y27" i="168"/>
  <c r="V27" i="168" s="1"/>
  <c r="Y28" i="168"/>
  <c r="V28" i="168" s="1"/>
  <c r="Y29" i="168"/>
  <c r="V29" i="168" s="1"/>
  <c r="Y30" i="168"/>
  <c r="V30" i="168" s="1"/>
  <c r="Y31" i="168"/>
  <c r="V31" i="168" s="1"/>
  <c r="Y32" i="168"/>
  <c r="V32" i="168" s="1"/>
  <c r="Y33" i="168"/>
  <c r="V33" i="168" s="1"/>
  <c r="Y34" i="168"/>
  <c r="V34" i="168" s="1"/>
  <c r="Y35" i="168"/>
  <c r="V35" i="168" s="1"/>
  <c r="Y36" i="168"/>
  <c r="V36" i="168" s="1"/>
  <c r="Y37" i="168"/>
  <c r="V37" i="168" s="1"/>
  <c r="Y38" i="168"/>
  <c r="V38" i="168" s="1"/>
  <c r="Y39" i="168"/>
  <c r="V39" i="168" s="1"/>
  <c r="Y40" i="168"/>
  <c r="V40" i="168" s="1"/>
  <c r="Y41" i="168"/>
  <c r="V41" i="168" s="1"/>
  <c r="Y42" i="168"/>
  <c r="V42" i="168" s="1"/>
  <c r="Y43" i="168"/>
  <c r="V43" i="168" s="1"/>
  <c r="Y44" i="168"/>
  <c r="V44" i="168" s="1"/>
  <c r="Y45" i="168"/>
  <c r="V45" i="168" s="1"/>
  <c r="Y46" i="168"/>
  <c r="V46" i="168" s="1"/>
  <c r="Y47" i="168"/>
  <c r="V47" i="168" s="1"/>
  <c r="Y48" i="168"/>
  <c r="V48" i="168" s="1"/>
  <c r="Y49" i="168"/>
  <c r="V49" i="168" s="1"/>
  <c r="Y50" i="168"/>
  <c r="V50" i="168" s="1"/>
  <c r="Y51" i="168"/>
  <c r="V51" i="168" s="1"/>
  <c r="Y52" i="168"/>
  <c r="V52" i="168" s="1"/>
  <c r="Y53" i="168"/>
  <c r="V53" i="168" s="1"/>
  <c r="Y54" i="168"/>
  <c r="V54" i="168" s="1"/>
  <c r="Y55" i="168"/>
  <c r="V55" i="168" s="1"/>
  <c r="Y56" i="168"/>
  <c r="V56" i="168" s="1"/>
  <c r="Y57" i="168"/>
  <c r="V57" i="168" s="1"/>
  <c r="Y58" i="168"/>
  <c r="V58" i="168" s="1"/>
  <c r="Y59" i="168"/>
  <c r="V59" i="168" s="1"/>
  <c r="Y60" i="168"/>
  <c r="V60" i="168" s="1"/>
  <c r="Y61" i="168"/>
  <c r="V61" i="168" s="1"/>
  <c r="Y62" i="168"/>
  <c r="V62" i="168" s="1"/>
  <c r="Y63" i="168"/>
  <c r="V63" i="168" s="1"/>
  <c r="Y64" i="168"/>
  <c r="V64" i="168" s="1"/>
  <c r="Y65" i="168"/>
  <c r="V65" i="168" s="1"/>
  <c r="Y66" i="168"/>
  <c r="V66" i="168" s="1"/>
  <c r="Y67" i="168"/>
  <c r="V67" i="168" s="1"/>
  <c r="Y68" i="168"/>
  <c r="V68" i="168" s="1"/>
  <c r="Y69" i="168"/>
  <c r="V69" i="168" s="1"/>
  <c r="Y70" i="168"/>
  <c r="V70" i="168" s="1"/>
  <c r="Y71" i="168"/>
  <c r="V71" i="168" s="1"/>
  <c r="Y72" i="168"/>
  <c r="V72" i="168" s="1"/>
  <c r="Y73" i="168"/>
  <c r="V73" i="168" s="1"/>
  <c r="Y74" i="168"/>
  <c r="V74" i="168" s="1"/>
  <c r="Y75" i="168"/>
  <c r="V75" i="168" s="1"/>
  <c r="Y76" i="168"/>
  <c r="V76" i="168" s="1"/>
  <c r="Y77" i="168"/>
  <c r="V77" i="168" s="1"/>
  <c r="Y78" i="168"/>
  <c r="V78" i="168" s="1"/>
  <c r="Y79" i="168"/>
  <c r="V79" i="168" s="1"/>
  <c r="Y80" i="168"/>
  <c r="V80" i="168" s="1"/>
  <c r="Y81" i="168"/>
  <c r="V81" i="168" s="1"/>
  <c r="Y82" i="168"/>
  <c r="V82" i="168" s="1"/>
  <c r="Y83" i="168"/>
  <c r="V83" i="168" s="1"/>
  <c r="Y84" i="168"/>
  <c r="V84" i="168" s="1"/>
  <c r="Y85" i="168"/>
  <c r="V85" i="168" s="1"/>
  <c r="Y86" i="168"/>
  <c r="V86" i="168" s="1"/>
  <c r="Y87" i="168"/>
  <c r="V87" i="168" s="1"/>
  <c r="Y88" i="168"/>
  <c r="V88" i="168" s="1"/>
  <c r="Y89" i="168"/>
  <c r="V89" i="168" s="1"/>
  <c r="Y90" i="168"/>
  <c r="V90" i="168" s="1"/>
  <c r="Y91" i="168"/>
  <c r="V91" i="168" s="1"/>
  <c r="Y92" i="168"/>
  <c r="V92" i="168" s="1"/>
  <c r="Y93" i="168"/>
  <c r="V93" i="168" s="1"/>
  <c r="Y94" i="168"/>
  <c r="V94" i="168" s="1"/>
  <c r="Y95" i="168"/>
  <c r="V95" i="168" s="1"/>
  <c r="Y96" i="168"/>
  <c r="V96" i="168" s="1"/>
  <c r="Y97" i="168"/>
  <c r="V97" i="168" s="1"/>
  <c r="Y98" i="168"/>
  <c r="V98" i="168" s="1"/>
  <c r="Y99" i="168"/>
  <c r="V99" i="168" s="1"/>
  <c r="Y100" i="168"/>
  <c r="V100" i="168" s="1"/>
  <c r="Y101" i="168"/>
  <c r="V101" i="168" s="1"/>
  <c r="Y102" i="168"/>
  <c r="V102" i="168" s="1"/>
  <c r="Y103" i="168"/>
  <c r="V103" i="168" s="1"/>
  <c r="Y104" i="168"/>
  <c r="V104" i="168" s="1"/>
  <c r="Y105" i="168"/>
  <c r="V105" i="168" s="1"/>
  <c r="Y106" i="168"/>
  <c r="V106" i="168" s="1"/>
  <c r="Y107" i="168"/>
  <c r="V107" i="168" s="1"/>
  <c r="Y108" i="168"/>
  <c r="V108" i="168" s="1"/>
  <c r="Y109" i="168"/>
  <c r="V109" i="168" s="1"/>
  <c r="Y110" i="168"/>
  <c r="V110" i="168" s="1"/>
  <c r="Y111" i="168"/>
  <c r="V111" i="168" s="1"/>
  <c r="Y112" i="168"/>
  <c r="V112" i="168" s="1"/>
  <c r="Y113" i="168"/>
  <c r="V113" i="168" s="1"/>
  <c r="Y114" i="168"/>
  <c r="V114" i="168" s="1"/>
  <c r="Y115" i="168"/>
  <c r="V115" i="168" s="1"/>
  <c r="G102" i="156" l="1"/>
  <c r="G102" i="152"/>
  <c r="G94" i="156"/>
  <c r="G94" i="152"/>
  <c r="G86" i="156"/>
  <c r="G86" i="152"/>
  <c r="G78" i="156"/>
  <c r="G78" i="152"/>
  <c r="G70" i="156"/>
  <c r="G70" i="152"/>
  <c r="G58" i="156"/>
  <c r="G58" i="152"/>
  <c r="G108" i="156"/>
  <c r="G108" i="152"/>
  <c r="G104" i="156"/>
  <c r="G104" i="152"/>
  <c r="G100" i="156"/>
  <c r="G100" i="152"/>
  <c r="G96" i="156"/>
  <c r="G96" i="152"/>
  <c r="G92" i="156"/>
  <c r="G92" i="152"/>
  <c r="G88" i="156"/>
  <c r="G88" i="152"/>
  <c r="G84" i="156"/>
  <c r="G84" i="152"/>
  <c r="G80" i="156"/>
  <c r="G80" i="152"/>
  <c r="G76" i="156"/>
  <c r="G76" i="152"/>
  <c r="G72" i="156"/>
  <c r="G72" i="152"/>
  <c r="G68" i="156"/>
  <c r="G68" i="152"/>
  <c r="G64" i="156"/>
  <c r="G64" i="152"/>
  <c r="G60" i="156"/>
  <c r="G60" i="152"/>
  <c r="G56" i="156"/>
  <c r="G56" i="152"/>
  <c r="G52" i="156"/>
  <c r="G52" i="152"/>
  <c r="G48" i="156"/>
  <c r="G48" i="152"/>
  <c r="G44" i="156"/>
  <c r="G44" i="152"/>
  <c r="G40" i="156"/>
  <c r="G40" i="152"/>
  <c r="G36" i="156"/>
  <c r="G36" i="152"/>
  <c r="G32" i="156"/>
  <c r="G32" i="152"/>
  <c r="G28" i="156"/>
  <c r="G28" i="152"/>
  <c r="G24" i="156"/>
  <c r="G24" i="152"/>
  <c r="G20" i="156"/>
  <c r="G20" i="152"/>
  <c r="G16" i="156"/>
  <c r="G16" i="152"/>
  <c r="G12" i="156"/>
  <c r="G12" i="152"/>
  <c r="G107" i="156"/>
  <c r="G107" i="152"/>
  <c r="G103" i="156"/>
  <c r="G103" i="152"/>
  <c r="G99" i="156"/>
  <c r="G99" i="152"/>
  <c r="G95" i="156"/>
  <c r="G95" i="152"/>
  <c r="G91" i="156"/>
  <c r="G91" i="152"/>
  <c r="G87" i="156"/>
  <c r="G87" i="152"/>
  <c r="G83" i="156"/>
  <c r="G83" i="152"/>
  <c r="G79" i="156"/>
  <c r="G79" i="152"/>
  <c r="G75" i="156"/>
  <c r="G75" i="152"/>
  <c r="G71" i="156"/>
  <c r="G71" i="152"/>
  <c r="G67" i="156"/>
  <c r="G67" i="152"/>
  <c r="G63" i="156"/>
  <c r="G63" i="152"/>
  <c r="G59" i="156"/>
  <c r="G59" i="152"/>
  <c r="G55" i="156"/>
  <c r="G55" i="152"/>
  <c r="G51" i="156"/>
  <c r="G51" i="152"/>
  <c r="G47" i="156"/>
  <c r="G47" i="152"/>
  <c r="G43" i="156"/>
  <c r="G43" i="152"/>
  <c r="G39" i="156"/>
  <c r="G39" i="152"/>
  <c r="G35" i="156"/>
  <c r="G35" i="152"/>
  <c r="G31" i="156"/>
  <c r="G31" i="152"/>
  <c r="G27" i="156"/>
  <c r="G27" i="152"/>
  <c r="G23" i="156"/>
  <c r="G23" i="152"/>
  <c r="G19" i="156"/>
  <c r="G19" i="152"/>
  <c r="G15" i="156"/>
  <c r="G15" i="152"/>
  <c r="G11" i="156"/>
  <c r="G11" i="152"/>
  <c r="G54" i="156"/>
  <c r="G54" i="152"/>
  <c r="G50" i="156"/>
  <c r="G50" i="152"/>
  <c r="G46" i="156"/>
  <c r="G46" i="152"/>
  <c r="G42" i="156"/>
  <c r="G42" i="152"/>
  <c r="G38" i="156"/>
  <c r="G38" i="152"/>
  <c r="G34" i="156"/>
  <c r="G34" i="152"/>
  <c r="G30" i="156"/>
  <c r="G30" i="152"/>
  <c r="G26" i="156"/>
  <c r="G26" i="152"/>
  <c r="G22" i="156"/>
  <c r="G22" i="152"/>
  <c r="G18" i="156"/>
  <c r="G18" i="152"/>
  <c r="G14" i="156"/>
  <c r="G14" i="152"/>
  <c r="G10" i="156"/>
  <c r="G10" i="152"/>
  <c r="G106" i="156"/>
  <c r="G106" i="152"/>
  <c r="G98" i="156"/>
  <c r="G98" i="152"/>
  <c r="G90" i="156"/>
  <c r="G90" i="152"/>
  <c r="G82" i="156"/>
  <c r="G82" i="152"/>
  <c r="G74" i="156"/>
  <c r="G74" i="152"/>
  <c r="G66" i="156"/>
  <c r="G66" i="152"/>
  <c r="G62" i="156"/>
  <c r="G62" i="152"/>
  <c r="G109" i="156"/>
  <c r="G109" i="152"/>
  <c r="G105" i="156"/>
  <c r="G105" i="152"/>
  <c r="G101" i="156"/>
  <c r="G101" i="152"/>
  <c r="G97" i="156"/>
  <c r="G97" i="152"/>
  <c r="G93" i="156"/>
  <c r="G93" i="152"/>
  <c r="G89" i="156"/>
  <c r="G89" i="152"/>
  <c r="G85" i="156"/>
  <c r="G85" i="152"/>
  <c r="G81" i="156"/>
  <c r="G81" i="152"/>
  <c r="G77" i="156"/>
  <c r="G77" i="152"/>
  <c r="G73" i="156"/>
  <c r="G73" i="152"/>
  <c r="G69" i="156"/>
  <c r="G69" i="152"/>
  <c r="G65" i="156"/>
  <c r="G65" i="152"/>
  <c r="G61" i="156"/>
  <c r="G61" i="152"/>
  <c r="G57" i="156"/>
  <c r="G57" i="152"/>
  <c r="G53" i="156"/>
  <c r="G53" i="152"/>
  <c r="G49" i="156"/>
  <c r="G49" i="152"/>
  <c r="G45" i="156"/>
  <c r="G45" i="152"/>
  <c r="G41" i="156"/>
  <c r="G41" i="152"/>
  <c r="G37" i="156"/>
  <c r="G37" i="152"/>
  <c r="G33" i="156"/>
  <c r="G33" i="152"/>
  <c r="G29" i="156"/>
  <c r="G29" i="152"/>
  <c r="G25" i="156"/>
  <c r="G25" i="152"/>
  <c r="G21" i="156"/>
  <c r="G21" i="152"/>
  <c r="G17" i="156"/>
  <c r="G17" i="152"/>
  <c r="G13" i="156"/>
  <c r="G13" i="152"/>
  <c r="AD15" i="168"/>
  <c r="I4" i="168"/>
  <c r="I11" i="168" s="1"/>
  <c r="AM117" i="167"/>
  <c r="AL117" i="167"/>
  <c r="AD117" i="167"/>
  <c r="AB117" i="167"/>
  <c r="AG117" i="167" s="1"/>
  <c r="AA117" i="167"/>
  <c r="AL116" i="167"/>
  <c r="AG116" i="167"/>
  <c r="AD116" i="167"/>
  <c r="AA116" i="167"/>
  <c r="AA115" i="167"/>
  <c r="AA114" i="167"/>
  <c r="AA113" i="167"/>
  <c r="AA112" i="167"/>
  <c r="AA111" i="167"/>
  <c r="AA110" i="167"/>
  <c r="AA109" i="167"/>
  <c r="AA108" i="167"/>
  <c r="AA107" i="167"/>
  <c r="AA106" i="167"/>
  <c r="AA105" i="167"/>
  <c r="AA104" i="167"/>
  <c r="AA103" i="167"/>
  <c r="AA102" i="167"/>
  <c r="AA101" i="167"/>
  <c r="AA100" i="167"/>
  <c r="AA99" i="167"/>
  <c r="AA98" i="167"/>
  <c r="AA97" i="167"/>
  <c r="AA96" i="167"/>
  <c r="AA95" i="167"/>
  <c r="AA94" i="167"/>
  <c r="AA93" i="167"/>
  <c r="AA92" i="167"/>
  <c r="AA91" i="167"/>
  <c r="AA90" i="167"/>
  <c r="AA89" i="167"/>
  <c r="AA88" i="167"/>
  <c r="AA87" i="167"/>
  <c r="AA86" i="167"/>
  <c r="AA85" i="167"/>
  <c r="AA84" i="167"/>
  <c r="AA83" i="167"/>
  <c r="AA82" i="167"/>
  <c r="AA81" i="167"/>
  <c r="AA80" i="167"/>
  <c r="AA79" i="167"/>
  <c r="AA78" i="167"/>
  <c r="AA77" i="167"/>
  <c r="AA76" i="167"/>
  <c r="AA75" i="167"/>
  <c r="AA74" i="167"/>
  <c r="AA73" i="167"/>
  <c r="AA72" i="167"/>
  <c r="AA71" i="167"/>
  <c r="AA70" i="167"/>
  <c r="AA69" i="167"/>
  <c r="AA68" i="167"/>
  <c r="AA67" i="167"/>
  <c r="AA66" i="167"/>
  <c r="AA65" i="167"/>
  <c r="AA64" i="167"/>
  <c r="AA63" i="167"/>
  <c r="AA62" i="167"/>
  <c r="AA61" i="167"/>
  <c r="AA60" i="167"/>
  <c r="AA59" i="167"/>
  <c r="AA58" i="167"/>
  <c r="AA57" i="167"/>
  <c r="AA56" i="167"/>
  <c r="AA55" i="167"/>
  <c r="AA54" i="167"/>
  <c r="AA53" i="167"/>
  <c r="AA52" i="167"/>
  <c r="AA51" i="167"/>
  <c r="AA50" i="167"/>
  <c r="AA49" i="167"/>
  <c r="AA48" i="167"/>
  <c r="AA47" i="167"/>
  <c r="AA46" i="167"/>
  <c r="AA45" i="167"/>
  <c r="AA44" i="167"/>
  <c r="AA43" i="167"/>
  <c r="AA42" i="167"/>
  <c r="AA41" i="167"/>
  <c r="AA40" i="167"/>
  <c r="AA39" i="167"/>
  <c r="AA38" i="167"/>
  <c r="AA37" i="167"/>
  <c r="AA36" i="167"/>
  <c r="AA35" i="167"/>
  <c r="AA34" i="167"/>
  <c r="AA33" i="167"/>
  <c r="AA32" i="167"/>
  <c r="AA31" i="167"/>
  <c r="AA30" i="167"/>
  <c r="AA29" i="167"/>
  <c r="AA28" i="167"/>
  <c r="AA27" i="167"/>
  <c r="AA26" i="167"/>
  <c r="AA25" i="167"/>
  <c r="AA24" i="167"/>
  <c r="AA23" i="167"/>
  <c r="AA22" i="167"/>
  <c r="AA21" i="167"/>
  <c r="K21" i="167"/>
  <c r="AA20" i="167"/>
  <c r="AS19" i="167"/>
  <c r="AP19" i="167"/>
  <c r="AA19" i="167"/>
  <c r="AS18" i="167"/>
  <c r="AP18" i="167"/>
  <c r="AA18" i="167"/>
  <c r="AS17" i="167"/>
  <c r="AP17" i="167"/>
  <c r="AA17" i="167"/>
  <c r="K17" i="167"/>
  <c r="AS16" i="167"/>
  <c r="AP16" i="167"/>
  <c r="AA16" i="167"/>
  <c r="AS15" i="167"/>
  <c r="AP15" i="167"/>
  <c r="AC15" i="167"/>
  <c r="AB15" i="167"/>
  <c r="AS14" i="167"/>
  <c r="AP14" i="167"/>
  <c r="AS13" i="167"/>
  <c r="AP13" i="167"/>
  <c r="AS12" i="167"/>
  <c r="AP12" i="167"/>
  <c r="AK12" i="167"/>
  <c r="AJ12" i="167"/>
  <c r="AC12" i="167"/>
  <c r="AB12" i="167"/>
  <c r="AS11" i="167"/>
  <c r="AP11" i="167"/>
  <c r="AS10" i="167"/>
  <c r="AP10" i="167"/>
  <c r="AS9" i="167"/>
  <c r="AP9" i="167"/>
  <c r="AS8" i="167"/>
  <c r="AP8" i="167"/>
  <c r="AS7" i="167"/>
  <c r="AP7" i="167"/>
  <c r="AS6" i="167"/>
  <c r="AP6" i="167"/>
  <c r="AI6" i="167"/>
  <c r="AS5" i="167"/>
  <c r="AP5" i="167"/>
  <c r="AI5" i="167"/>
  <c r="AS4" i="167"/>
  <c r="AP4" i="167"/>
  <c r="AS3" i="167"/>
  <c r="AP3" i="167"/>
  <c r="AS2" i="167"/>
  <c r="AN1" i="167"/>
  <c r="AN5" i="167" s="1"/>
  <c r="AM117" i="164"/>
  <c r="AL117" i="164"/>
  <c r="AD117" i="164"/>
  <c r="AB117" i="164"/>
  <c r="AG117" i="164" s="1"/>
  <c r="AA117" i="164"/>
  <c r="AL116" i="164"/>
  <c r="AG116" i="164"/>
  <c r="AD116" i="164"/>
  <c r="AA116" i="164"/>
  <c r="AA115" i="164"/>
  <c r="K115" i="164"/>
  <c r="AA114" i="164"/>
  <c r="K114" i="164"/>
  <c r="AA113" i="164"/>
  <c r="K113" i="164"/>
  <c r="AA112" i="164"/>
  <c r="K112" i="164"/>
  <c r="AA111" i="164"/>
  <c r="K111" i="164"/>
  <c r="AA110" i="164"/>
  <c r="K110" i="164"/>
  <c r="AA109" i="164"/>
  <c r="K109" i="164"/>
  <c r="AA108" i="164"/>
  <c r="K108" i="164"/>
  <c r="AA107" i="164"/>
  <c r="K107" i="164"/>
  <c r="AA106" i="164"/>
  <c r="K106" i="164"/>
  <c r="AA105" i="164"/>
  <c r="K105" i="164"/>
  <c r="AA104" i="164"/>
  <c r="K104" i="164"/>
  <c r="AA103" i="164"/>
  <c r="K103" i="164"/>
  <c r="AA102" i="164"/>
  <c r="K102" i="164"/>
  <c r="AA101" i="164"/>
  <c r="K101" i="164"/>
  <c r="AA100" i="164"/>
  <c r="K100" i="164"/>
  <c r="AA99" i="164"/>
  <c r="K99" i="164"/>
  <c r="AA98" i="164"/>
  <c r="K98" i="164"/>
  <c r="AA97" i="164"/>
  <c r="K97" i="164"/>
  <c r="AA96" i="164"/>
  <c r="K96" i="164"/>
  <c r="AA95" i="164"/>
  <c r="K95" i="164"/>
  <c r="AA94" i="164"/>
  <c r="K94" i="164"/>
  <c r="AA93" i="164"/>
  <c r="K93" i="164"/>
  <c r="AA92" i="164"/>
  <c r="K92" i="164"/>
  <c r="AA91" i="164"/>
  <c r="K91" i="164"/>
  <c r="AA90" i="164"/>
  <c r="K90" i="164"/>
  <c r="AA89" i="164"/>
  <c r="K89" i="164"/>
  <c r="AA88" i="164"/>
  <c r="K88" i="164"/>
  <c r="AA87" i="164"/>
  <c r="K87" i="164"/>
  <c r="AA86" i="164"/>
  <c r="K86" i="164"/>
  <c r="AA85" i="164"/>
  <c r="K85" i="164"/>
  <c r="AA84" i="164"/>
  <c r="K84" i="164"/>
  <c r="AA83" i="164"/>
  <c r="K83" i="164"/>
  <c r="AA82" i="164"/>
  <c r="K82" i="164"/>
  <c r="AA81" i="164"/>
  <c r="K81" i="164"/>
  <c r="AA80" i="164"/>
  <c r="K80" i="164"/>
  <c r="AA79" i="164"/>
  <c r="K79" i="164"/>
  <c r="AA78" i="164"/>
  <c r="K78" i="164"/>
  <c r="AA77" i="164"/>
  <c r="K77" i="164"/>
  <c r="AA76" i="164"/>
  <c r="K76" i="164"/>
  <c r="AA75" i="164"/>
  <c r="K75" i="164"/>
  <c r="AA74" i="164"/>
  <c r="K74" i="164"/>
  <c r="AA73" i="164"/>
  <c r="K73" i="164"/>
  <c r="AA72" i="164"/>
  <c r="K72" i="164"/>
  <c r="AA71" i="164"/>
  <c r="K71" i="164"/>
  <c r="AA70" i="164"/>
  <c r="K70" i="164"/>
  <c r="AA69" i="164"/>
  <c r="K69" i="164"/>
  <c r="AA68" i="164"/>
  <c r="K68" i="164"/>
  <c r="AA67" i="164"/>
  <c r="K67" i="164"/>
  <c r="AA66" i="164"/>
  <c r="K66" i="164"/>
  <c r="AA65" i="164"/>
  <c r="K65" i="164"/>
  <c r="AA64" i="164"/>
  <c r="K64" i="164"/>
  <c r="AA63" i="164"/>
  <c r="K63" i="164"/>
  <c r="AA62" i="164"/>
  <c r="K62" i="164"/>
  <c r="AA61" i="164"/>
  <c r="K61" i="164"/>
  <c r="AA60" i="164"/>
  <c r="K60" i="164"/>
  <c r="AA59" i="164"/>
  <c r="K59" i="164"/>
  <c r="AA58" i="164"/>
  <c r="K58" i="164"/>
  <c r="AA57" i="164"/>
  <c r="K57" i="164"/>
  <c r="AA56" i="164"/>
  <c r="K56" i="164"/>
  <c r="AA55" i="164"/>
  <c r="K55" i="164"/>
  <c r="AA54" i="164"/>
  <c r="K54" i="164"/>
  <c r="AA53" i="164"/>
  <c r="K53" i="164"/>
  <c r="AA52" i="164"/>
  <c r="K52" i="164"/>
  <c r="AA51" i="164"/>
  <c r="K51" i="164"/>
  <c r="AA50" i="164"/>
  <c r="K50" i="164"/>
  <c r="AA49" i="164"/>
  <c r="K49" i="164"/>
  <c r="AA48" i="164"/>
  <c r="K48" i="164"/>
  <c r="AA47" i="164"/>
  <c r="K47" i="164"/>
  <c r="AA46" i="164"/>
  <c r="K46" i="164"/>
  <c r="AA45" i="164"/>
  <c r="K45" i="164"/>
  <c r="AA44" i="164"/>
  <c r="K44" i="164"/>
  <c r="AA43" i="164"/>
  <c r="K43" i="164"/>
  <c r="AA42" i="164"/>
  <c r="K42" i="164"/>
  <c r="AA41" i="164"/>
  <c r="K41" i="164"/>
  <c r="AA40" i="164"/>
  <c r="K40" i="164"/>
  <c r="AA39" i="164"/>
  <c r="K39" i="164"/>
  <c r="AA38" i="164"/>
  <c r="K38" i="164"/>
  <c r="AA37" i="164"/>
  <c r="K37" i="164"/>
  <c r="AA36" i="164"/>
  <c r="K36" i="164"/>
  <c r="AA35" i="164"/>
  <c r="K35" i="164"/>
  <c r="AA34" i="164"/>
  <c r="K34" i="164"/>
  <c r="AA33" i="164"/>
  <c r="K33" i="164"/>
  <c r="AA32" i="164"/>
  <c r="K32" i="164"/>
  <c r="AA31" i="164"/>
  <c r="K31" i="164"/>
  <c r="AA30" i="164"/>
  <c r="K30" i="164"/>
  <c r="AA29" i="164"/>
  <c r="K29" i="164"/>
  <c r="AA28" i="164"/>
  <c r="K28" i="164"/>
  <c r="AA27" i="164"/>
  <c r="K27" i="164"/>
  <c r="AA26" i="164"/>
  <c r="K26" i="164"/>
  <c r="AA25" i="164"/>
  <c r="K25" i="164"/>
  <c r="AA24" i="164"/>
  <c r="K24" i="164"/>
  <c r="AA23" i="164"/>
  <c r="K23" i="164"/>
  <c r="AA22" i="164"/>
  <c r="K22" i="164"/>
  <c r="AA21" i="164"/>
  <c r="K21" i="164"/>
  <c r="AA20" i="164"/>
  <c r="K20" i="164"/>
  <c r="AS19" i="164"/>
  <c r="AP19" i="164"/>
  <c r="AA19" i="164"/>
  <c r="K19" i="164"/>
  <c r="AS18" i="164"/>
  <c r="AP18" i="164"/>
  <c r="AA18" i="164"/>
  <c r="K18" i="164"/>
  <c r="AS17" i="164"/>
  <c r="AP17" i="164"/>
  <c r="AA17" i="164"/>
  <c r="K17" i="164"/>
  <c r="AS16" i="164"/>
  <c r="AP16" i="164"/>
  <c r="AA16" i="164"/>
  <c r="K16" i="164"/>
  <c r="AS15" i="164"/>
  <c r="AP15" i="164"/>
  <c r="AC15" i="164"/>
  <c r="AB15" i="164"/>
  <c r="AS14" i="164"/>
  <c r="AP14" i="164"/>
  <c r="AS13" i="164"/>
  <c r="AP13" i="164"/>
  <c r="AS12" i="164"/>
  <c r="AP12" i="164"/>
  <c r="AK12" i="164"/>
  <c r="AJ12" i="164"/>
  <c r="AC12" i="164"/>
  <c r="AB12" i="164"/>
  <c r="AS11" i="164"/>
  <c r="AP11" i="164"/>
  <c r="AS10" i="164"/>
  <c r="AP10" i="164"/>
  <c r="AS9" i="164"/>
  <c r="AP9" i="164"/>
  <c r="AS8" i="164"/>
  <c r="AP8" i="164"/>
  <c r="AS7" i="164"/>
  <c r="AP7" i="164"/>
  <c r="AS6" i="164"/>
  <c r="AP6" i="164"/>
  <c r="AI6" i="164"/>
  <c r="AS5" i="164"/>
  <c r="AP5" i="164"/>
  <c r="AI5" i="164"/>
  <c r="AS4" i="164"/>
  <c r="AP4" i="164"/>
  <c r="AS3" i="164"/>
  <c r="AP3" i="164"/>
  <c r="AS2" i="164"/>
  <c r="AN1" i="164"/>
  <c r="AN3" i="164" s="1"/>
  <c r="B16" i="167"/>
  <c r="E16" i="167" l="1"/>
  <c r="D16" i="167"/>
  <c r="C16" i="167"/>
  <c r="L16" i="164"/>
  <c r="M16" i="164" s="1"/>
  <c r="I10" i="152"/>
  <c r="E12" i="168"/>
  <c r="G12" i="168"/>
  <c r="D12" i="168"/>
  <c r="C12" i="168"/>
  <c r="F12" i="168"/>
  <c r="F13" i="168"/>
  <c r="E13" i="168"/>
  <c r="D13" i="168"/>
  <c r="G13" i="168"/>
  <c r="C13" i="168"/>
  <c r="AN2" i="167"/>
  <c r="AN3" i="167"/>
  <c r="AN4" i="167"/>
  <c r="AC117" i="164"/>
  <c r="AB115" i="164"/>
  <c r="AC112" i="164"/>
  <c r="AB111" i="164"/>
  <c r="AC114" i="164"/>
  <c r="AB113" i="164"/>
  <c r="AC110" i="164"/>
  <c r="AB109" i="164"/>
  <c r="AC106" i="164"/>
  <c r="AB105" i="164"/>
  <c r="AC102" i="164"/>
  <c r="AB101" i="164"/>
  <c r="AC98" i="164"/>
  <c r="AB97" i="164"/>
  <c r="AC94" i="164"/>
  <c r="AB93" i="164"/>
  <c r="AC90" i="164"/>
  <c r="AB89" i="164"/>
  <c r="AC86" i="164"/>
  <c r="AB85" i="164"/>
  <c r="AC82" i="164"/>
  <c r="AB81" i="164"/>
  <c r="AC78" i="164"/>
  <c r="AB77" i="164"/>
  <c r="AC74" i="164"/>
  <c r="AB73" i="164"/>
  <c r="AC70" i="164"/>
  <c r="AB69" i="164"/>
  <c r="AC66" i="164"/>
  <c r="AB65" i="164"/>
  <c r="AC62" i="164"/>
  <c r="AB61" i="164"/>
  <c r="AC58" i="164"/>
  <c r="AB57" i="164"/>
  <c r="AC54" i="164"/>
  <c r="AB53" i="164"/>
  <c r="AC50" i="164"/>
  <c r="AB49" i="164"/>
  <c r="AC46" i="164"/>
  <c r="AB45" i="164"/>
  <c r="AC42" i="164"/>
  <c r="AB41" i="164"/>
  <c r="AC38" i="164"/>
  <c r="AB37" i="164"/>
  <c r="AC34" i="164"/>
  <c r="AB33" i="164"/>
  <c r="AC30" i="164"/>
  <c r="AB29" i="164"/>
  <c r="AC26" i="164"/>
  <c r="AB25" i="164"/>
  <c r="AB112" i="164"/>
  <c r="AC108" i="164"/>
  <c r="AB107" i="164"/>
  <c r="AC104" i="164"/>
  <c r="AB103" i="164"/>
  <c r="AC100" i="164"/>
  <c r="AB99" i="164"/>
  <c r="AC96" i="164"/>
  <c r="AB95" i="164"/>
  <c r="AC92" i="164"/>
  <c r="AB91" i="164"/>
  <c r="AC88" i="164"/>
  <c r="AB87" i="164"/>
  <c r="AC84" i="164"/>
  <c r="AB83" i="164"/>
  <c r="AC80" i="164"/>
  <c r="AB79" i="164"/>
  <c r="AC76" i="164"/>
  <c r="AB75" i="164"/>
  <c r="AC72" i="164"/>
  <c r="AB71" i="164"/>
  <c r="AC68" i="164"/>
  <c r="AB67" i="164"/>
  <c r="AC64" i="164"/>
  <c r="AB63" i="164"/>
  <c r="AC60" i="164"/>
  <c r="AB59" i="164"/>
  <c r="AC56" i="164"/>
  <c r="AB55" i="164"/>
  <c r="AC52" i="164"/>
  <c r="AB51" i="164"/>
  <c r="AC48" i="164"/>
  <c r="AB47" i="164"/>
  <c r="AC44" i="164"/>
  <c r="AB43" i="164"/>
  <c r="AC40" i="164"/>
  <c r="AB39" i="164"/>
  <c r="AC36" i="164"/>
  <c r="AB35" i="164"/>
  <c r="AC32" i="164"/>
  <c r="AB31" i="164"/>
  <c r="AC28" i="164"/>
  <c r="AB27" i="164"/>
  <c r="AC24" i="164"/>
  <c r="AB23" i="164"/>
  <c r="AC21" i="164"/>
  <c r="AB20" i="164"/>
  <c r="AC17" i="164"/>
  <c r="AB16" i="164"/>
  <c r="AB110" i="164"/>
  <c r="AB104" i="164"/>
  <c r="AB100" i="164"/>
  <c r="AB94" i="164"/>
  <c r="AB78" i="164"/>
  <c r="AB72" i="164"/>
  <c r="AB70" i="164"/>
  <c r="AB64" i="164"/>
  <c r="AB56" i="164"/>
  <c r="AB52" i="164"/>
  <c r="AB46" i="164"/>
  <c r="AB42" i="164"/>
  <c r="AB40" i="164"/>
  <c r="AB32" i="164"/>
  <c r="AB30" i="164"/>
  <c r="AB24" i="164"/>
  <c r="AC18" i="164"/>
  <c r="AB114" i="164"/>
  <c r="AC109" i="164"/>
  <c r="AC105" i="164"/>
  <c r="AC101" i="164"/>
  <c r="AC97" i="164"/>
  <c r="AC93" i="164"/>
  <c r="AC89" i="164"/>
  <c r="AC85" i="164"/>
  <c r="AC81" i="164"/>
  <c r="AC77" i="164"/>
  <c r="AC73" i="164"/>
  <c r="AC69" i="164"/>
  <c r="AC65" i="164"/>
  <c r="AC61" i="164"/>
  <c r="AC57" i="164"/>
  <c r="AC53" i="164"/>
  <c r="AC49" i="164"/>
  <c r="AC45" i="164"/>
  <c r="AC41" i="164"/>
  <c r="AC37" i="164"/>
  <c r="AC33" i="164"/>
  <c r="AC29" i="164"/>
  <c r="AC25" i="164"/>
  <c r="AB22" i="164"/>
  <c r="AC113" i="164"/>
  <c r="AC107" i="164"/>
  <c r="AC103" i="164"/>
  <c r="AC99" i="164"/>
  <c r="AC95" i="164"/>
  <c r="AC91" i="164"/>
  <c r="AC87" i="164"/>
  <c r="AC83" i="164"/>
  <c r="AC79" i="164"/>
  <c r="AC75" i="164"/>
  <c r="AC71" i="164"/>
  <c r="AC67" i="164"/>
  <c r="AC63" i="164"/>
  <c r="AC59" i="164"/>
  <c r="AC55" i="164"/>
  <c r="AC51" i="164"/>
  <c r="AC47" i="164"/>
  <c r="AC43" i="164"/>
  <c r="AC39" i="164"/>
  <c r="AC35" i="164"/>
  <c r="AC31" i="164"/>
  <c r="AC27" i="164"/>
  <c r="AC23" i="164"/>
  <c r="AC20" i="164"/>
  <c r="AB19" i="164"/>
  <c r="AC16" i="164"/>
  <c r="AC115" i="164"/>
  <c r="AC111" i="164"/>
  <c r="AB108" i="164"/>
  <c r="AB106" i="164"/>
  <c r="AB102" i="164"/>
  <c r="AB98" i="164"/>
  <c r="AB96" i="164"/>
  <c r="AB92" i="164"/>
  <c r="AB90" i="164"/>
  <c r="AB88" i="164"/>
  <c r="AB86" i="164"/>
  <c r="AB84" i="164"/>
  <c r="AB82" i="164"/>
  <c r="AB80" i="164"/>
  <c r="AB76" i="164"/>
  <c r="AB74" i="164"/>
  <c r="AB68" i="164"/>
  <c r="AB66" i="164"/>
  <c r="AB62" i="164"/>
  <c r="AB60" i="164"/>
  <c r="AB58" i="164"/>
  <c r="AB54" i="164"/>
  <c r="AB50" i="164"/>
  <c r="AB48" i="164"/>
  <c r="AB44" i="164"/>
  <c r="AB38" i="164"/>
  <c r="AB36" i="164"/>
  <c r="AB34" i="164"/>
  <c r="AB28" i="164"/>
  <c r="AB26" i="164"/>
  <c r="AC22" i="164"/>
  <c r="AB21" i="164"/>
  <c r="AB17" i="164"/>
  <c r="AB18" i="164"/>
  <c r="AC19" i="164"/>
  <c r="AN2" i="164"/>
  <c r="AN5" i="164"/>
  <c r="AN4" i="164"/>
  <c r="AI27" i="164" l="1"/>
  <c r="AI75" i="164"/>
  <c r="AI107" i="164"/>
  <c r="AI43" i="164"/>
  <c r="AI59" i="164"/>
  <c r="AI91" i="164"/>
  <c r="AI37" i="164"/>
  <c r="AI53" i="164"/>
  <c r="AI69" i="164"/>
  <c r="AI85" i="164"/>
  <c r="AI101" i="164"/>
  <c r="K109" i="167"/>
  <c r="K93" i="167"/>
  <c r="K108" i="167"/>
  <c r="K100" i="167"/>
  <c r="K92" i="167"/>
  <c r="K79" i="167"/>
  <c r="K63" i="167"/>
  <c r="K47" i="167"/>
  <c r="K31" i="167"/>
  <c r="K89" i="167"/>
  <c r="K73" i="167"/>
  <c r="K57" i="167"/>
  <c r="K41" i="167"/>
  <c r="K25" i="167"/>
  <c r="K105" i="167"/>
  <c r="K107" i="167"/>
  <c r="K99" i="167"/>
  <c r="K91" i="167"/>
  <c r="K75" i="167"/>
  <c r="K59" i="167"/>
  <c r="K43" i="167"/>
  <c r="K27" i="167"/>
  <c r="K85" i="167"/>
  <c r="K69" i="167"/>
  <c r="K53" i="167"/>
  <c r="K37" i="167"/>
  <c r="K101" i="167"/>
  <c r="K114" i="167"/>
  <c r="K112" i="167"/>
  <c r="K104" i="167"/>
  <c r="K96" i="167"/>
  <c r="K87" i="167"/>
  <c r="K71" i="167"/>
  <c r="K55" i="167"/>
  <c r="K39" i="167"/>
  <c r="K23" i="167"/>
  <c r="K81" i="167"/>
  <c r="K65" i="167"/>
  <c r="K49" i="167"/>
  <c r="K33" i="167"/>
  <c r="K19" i="167"/>
  <c r="K115" i="167"/>
  <c r="K97" i="167"/>
  <c r="K111" i="167"/>
  <c r="K103" i="167"/>
  <c r="K95" i="167"/>
  <c r="K83" i="167"/>
  <c r="K67" i="167"/>
  <c r="K51" i="167"/>
  <c r="K35" i="167"/>
  <c r="K77" i="167"/>
  <c r="K61" i="167"/>
  <c r="K45" i="167"/>
  <c r="K29" i="167"/>
  <c r="H12" i="168" l="1"/>
  <c r="AC117" i="167"/>
  <c r="AC114" i="167"/>
  <c r="AB113" i="167"/>
  <c r="AB115" i="167"/>
  <c r="AB112" i="167"/>
  <c r="AC109" i="167"/>
  <c r="AB108" i="167"/>
  <c r="AC105" i="167"/>
  <c r="AB104" i="167"/>
  <c r="AC101" i="167"/>
  <c r="AB100" i="167"/>
  <c r="AC97" i="167"/>
  <c r="AB96" i="167"/>
  <c r="AC93" i="167"/>
  <c r="AB92" i="167"/>
  <c r="AC89" i="167"/>
  <c r="AB88" i="167"/>
  <c r="AC85" i="167"/>
  <c r="AB84" i="167"/>
  <c r="AC81" i="167"/>
  <c r="AB80" i="167"/>
  <c r="AC77" i="167"/>
  <c r="AB76" i="167"/>
  <c r="AC73" i="167"/>
  <c r="AB72" i="167"/>
  <c r="AC69" i="167"/>
  <c r="AB68" i="167"/>
  <c r="AC65" i="167"/>
  <c r="AB64" i="167"/>
  <c r="AC61" i="167"/>
  <c r="AB60" i="167"/>
  <c r="AC57" i="167"/>
  <c r="AB56" i="167"/>
  <c r="AC53" i="167"/>
  <c r="AB52" i="167"/>
  <c r="AC49" i="167"/>
  <c r="AB48" i="167"/>
  <c r="AC45" i="167"/>
  <c r="AB44" i="167"/>
  <c r="AC41" i="167"/>
  <c r="AB40" i="167"/>
  <c r="AC37" i="167"/>
  <c r="AB36" i="167"/>
  <c r="AC33" i="167"/>
  <c r="AB32" i="167"/>
  <c r="AC29" i="167"/>
  <c r="AB28" i="167"/>
  <c r="AC25" i="167"/>
  <c r="AB24" i="167"/>
  <c r="AC21" i="167"/>
  <c r="AB20" i="167"/>
  <c r="AC17" i="167"/>
  <c r="AB16" i="167"/>
  <c r="AB114" i="167"/>
  <c r="AC110" i="167"/>
  <c r="AB109" i="167"/>
  <c r="AC106" i="167"/>
  <c r="AB105" i="167"/>
  <c r="AC102" i="167"/>
  <c r="AB101" i="167"/>
  <c r="AC98" i="167"/>
  <c r="AB97" i="167"/>
  <c r="AC94" i="167"/>
  <c r="AB93" i="167"/>
  <c r="AC113" i="167"/>
  <c r="AC111" i="167"/>
  <c r="AB110" i="167"/>
  <c r="AC107" i="167"/>
  <c r="AB106" i="167"/>
  <c r="AC103" i="167"/>
  <c r="AB102" i="167"/>
  <c r="AC99" i="167"/>
  <c r="AB98" i="167"/>
  <c r="AC95" i="167"/>
  <c r="AB94" i="167"/>
  <c r="AC91" i="167"/>
  <c r="AB90" i="167"/>
  <c r="AC87" i="167"/>
  <c r="AB86" i="167"/>
  <c r="AC83" i="167"/>
  <c r="AB82" i="167"/>
  <c r="AC79" i="167"/>
  <c r="AB78" i="167"/>
  <c r="AC75" i="167"/>
  <c r="AB74" i="167"/>
  <c r="AC71" i="167"/>
  <c r="AB70" i="167"/>
  <c r="AC67" i="167"/>
  <c r="AB66" i="167"/>
  <c r="AC63" i="167"/>
  <c r="AB62" i="167"/>
  <c r="AC59" i="167"/>
  <c r="AB58" i="167"/>
  <c r="AC55" i="167"/>
  <c r="AB54" i="167"/>
  <c r="AC51" i="167"/>
  <c r="AB50" i="167"/>
  <c r="AC47" i="167"/>
  <c r="AB46" i="167"/>
  <c r="AC43" i="167"/>
  <c r="AB42" i="167"/>
  <c r="AC39" i="167"/>
  <c r="AB38" i="167"/>
  <c r="AC35" i="167"/>
  <c r="AB34" i="167"/>
  <c r="AC31" i="167"/>
  <c r="AB30" i="167"/>
  <c r="AC27" i="167"/>
  <c r="AB26" i="167"/>
  <c r="AC23" i="167"/>
  <c r="AB22" i="167"/>
  <c r="AC19" i="167"/>
  <c r="AB18" i="167"/>
  <c r="AB111" i="167"/>
  <c r="AB107" i="167"/>
  <c r="AB103" i="167"/>
  <c r="AB99" i="167"/>
  <c r="AB95" i="167"/>
  <c r="AC88" i="167"/>
  <c r="AC84" i="167"/>
  <c r="AC80" i="167"/>
  <c r="AC76" i="167"/>
  <c r="AC72" i="167"/>
  <c r="AC68" i="167"/>
  <c r="AC64" i="167"/>
  <c r="AC60" i="167"/>
  <c r="AC56" i="167"/>
  <c r="AC52" i="167"/>
  <c r="AC48" i="167"/>
  <c r="AC44" i="167"/>
  <c r="AC40" i="167"/>
  <c r="AC36" i="167"/>
  <c r="AC32" i="167"/>
  <c r="AC28" i="167"/>
  <c r="AC24" i="167"/>
  <c r="AC20" i="167"/>
  <c r="AB19" i="167"/>
  <c r="AC18" i="167"/>
  <c r="AB17" i="167"/>
  <c r="AC16" i="167"/>
  <c r="AB91" i="167"/>
  <c r="AB87" i="167"/>
  <c r="AB83" i="167"/>
  <c r="AB79" i="167"/>
  <c r="AB75" i="167"/>
  <c r="AB71" i="167"/>
  <c r="AB67" i="167"/>
  <c r="AB63" i="167"/>
  <c r="AB59" i="167"/>
  <c r="AB55" i="167"/>
  <c r="AB51" i="167"/>
  <c r="AB47" i="167"/>
  <c r="AB43" i="167"/>
  <c r="AB39" i="167"/>
  <c r="AB35" i="167"/>
  <c r="AB31" i="167"/>
  <c r="AB27" i="167"/>
  <c r="AB23" i="167"/>
  <c r="AC90" i="167"/>
  <c r="AC86" i="167"/>
  <c r="AC82" i="167"/>
  <c r="AC78" i="167"/>
  <c r="AC74" i="167"/>
  <c r="AC70" i="167"/>
  <c r="AC66" i="167"/>
  <c r="AC62" i="167"/>
  <c r="AC58" i="167"/>
  <c r="AC54" i="167"/>
  <c r="AC50" i="167"/>
  <c r="AC46" i="167"/>
  <c r="AC42" i="167"/>
  <c r="AC38" i="167"/>
  <c r="AC34" i="167"/>
  <c r="AC30" i="167"/>
  <c r="AC26" i="167"/>
  <c r="AC22" i="167"/>
  <c r="AC115" i="167"/>
  <c r="AC112" i="167"/>
  <c r="AC108" i="167"/>
  <c r="AC104" i="167"/>
  <c r="AC100" i="167"/>
  <c r="AC96" i="167"/>
  <c r="AC92" i="167"/>
  <c r="AB89" i="167"/>
  <c r="AB85" i="167"/>
  <c r="AB81" i="167"/>
  <c r="AB77" i="167"/>
  <c r="AB73" i="167"/>
  <c r="AB69" i="167"/>
  <c r="AB65" i="167"/>
  <c r="AB61" i="167"/>
  <c r="AB57" i="167"/>
  <c r="AB53" i="167"/>
  <c r="AB49" i="167"/>
  <c r="AB45" i="167"/>
  <c r="AB41" i="167"/>
  <c r="AB37" i="167"/>
  <c r="AB33" i="167"/>
  <c r="AB29" i="167"/>
  <c r="AB25" i="167"/>
  <c r="AB21" i="167"/>
  <c r="AI19" i="164"/>
  <c r="AI111" i="164"/>
  <c r="AI115" i="164"/>
  <c r="AD54" i="164"/>
  <c r="AF54" i="164" s="1"/>
  <c r="AH54" i="164" s="1"/>
  <c r="AE54" i="164"/>
  <c r="AG54" i="164" s="1"/>
  <c r="AE88" i="164"/>
  <c r="AG88" i="164" s="1"/>
  <c r="AD88" i="164"/>
  <c r="AF88" i="164" s="1"/>
  <c r="AH88" i="164" s="1"/>
  <c r="AC116" i="164"/>
  <c r="AI16" i="164"/>
  <c r="AD22" i="164"/>
  <c r="AF22" i="164" s="1"/>
  <c r="AH22" i="164" s="1"/>
  <c r="AE22" i="164"/>
  <c r="AG22" i="164" s="1"/>
  <c r="AE72" i="164"/>
  <c r="AG72" i="164" s="1"/>
  <c r="AD72" i="164"/>
  <c r="AF72" i="164" s="1"/>
  <c r="AH72" i="164" s="1"/>
  <c r="AD27" i="164"/>
  <c r="AF27" i="164" s="1"/>
  <c r="AH27" i="164" s="1"/>
  <c r="AE27" i="164"/>
  <c r="AG27" i="164" s="1"/>
  <c r="AD51" i="164"/>
  <c r="AF51" i="164" s="1"/>
  <c r="AH51" i="164" s="1"/>
  <c r="AE51" i="164"/>
  <c r="AG51" i="164" s="1"/>
  <c r="AD75" i="164"/>
  <c r="AF75" i="164" s="1"/>
  <c r="AH75" i="164" s="1"/>
  <c r="AE75" i="164"/>
  <c r="AG75" i="164" s="1"/>
  <c r="AD99" i="164"/>
  <c r="AF99" i="164" s="1"/>
  <c r="AH99" i="164" s="1"/>
  <c r="AE99" i="164"/>
  <c r="AG99" i="164" s="1"/>
  <c r="AE37" i="164"/>
  <c r="AG37" i="164" s="1"/>
  <c r="AD37" i="164"/>
  <c r="AF37" i="164" s="1"/>
  <c r="AH37" i="164" s="1"/>
  <c r="AE61" i="164"/>
  <c r="AG61" i="164" s="1"/>
  <c r="AD61" i="164"/>
  <c r="AF61" i="164" s="1"/>
  <c r="AH61" i="164" s="1"/>
  <c r="AE85" i="164"/>
  <c r="AG85" i="164" s="1"/>
  <c r="AD85" i="164"/>
  <c r="AF85" i="164" s="1"/>
  <c r="AH85" i="164" s="1"/>
  <c r="AE109" i="164"/>
  <c r="AG109" i="164" s="1"/>
  <c r="AD109" i="164"/>
  <c r="AF109" i="164" s="1"/>
  <c r="AH109" i="164" s="1"/>
  <c r="AD17" i="164"/>
  <c r="AF17" i="164" s="1"/>
  <c r="AH17" i="164" s="1"/>
  <c r="AE17" i="164"/>
  <c r="AG17" i="164" s="1"/>
  <c r="AE28" i="164"/>
  <c r="AG28" i="164" s="1"/>
  <c r="AD28" i="164"/>
  <c r="AF28" i="164" s="1"/>
  <c r="AH28" i="164" s="1"/>
  <c r="AE44" i="164"/>
  <c r="AG44" i="164" s="1"/>
  <c r="AD44" i="164"/>
  <c r="AF44" i="164" s="1"/>
  <c r="AH44" i="164" s="1"/>
  <c r="AD58" i="164"/>
  <c r="AF58" i="164" s="1"/>
  <c r="AH58" i="164" s="1"/>
  <c r="AE58" i="164"/>
  <c r="AG58" i="164" s="1"/>
  <c r="AE68" i="164"/>
  <c r="AG68" i="164" s="1"/>
  <c r="AD68" i="164"/>
  <c r="AF68" i="164" s="1"/>
  <c r="AH68" i="164" s="1"/>
  <c r="AD82" i="164"/>
  <c r="AF82" i="164" s="1"/>
  <c r="AH82" i="164" s="1"/>
  <c r="AE82" i="164"/>
  <c r="AG82" i="164" s="1"/>
  <c r="AD90" i="164"/>
  <c r="AF90" i="164" s="1"/>
  <c r="AH90" i="164" s="1"/>
  <c r="AE90" i="164"/>
  <c r="AG90" i="164" s="1"/>
  <c r="AD102" i="164"/>
  <c r="AF102" i="164" s="1"/>
  <c r="AH102" i="164" s="1"/>
  <c r="AE102" i="164"/>
  <c r="AG102" i="164" s="1"/>
  <c r="AE19" i="164"/>
  <c r="AG19" i="164" s="1"/>
  <c r="AD19" i="164"/>
  <c r="AF19" i="164" s="1"/>
  <c r="AH19" i="164" s="1"/>
  <c r="AI31" i="164"/>
  <c r="AI47" i="164"/>
  <c r="AI63" i="164"/>
  <c r="AI79" i="164"/>
  <c r="AI95" i="164"/>
  <c r="AI113" i="164"/>
  <c r="AI25" i="164"/>
  <c r="AI41" i="164"/>
  <c r="AI57" i="164"/>
  <c r="AI73" i="164"/>
  <c r="AI89" i="164"/>
  <c r="AI105" i="164"/>
  <c r="AI18" i="164"/>
  <c r="AE40" i="164"/>
  <c r="AG40" i="164" s="1"/>
  <c r="AD40" i="164"/>
  <c r="AF40" i="164" s="1"/>
  <c r="AH40" i="164" s="1"/>
  <c r="AE56" i="164"/>
  <c r="AG56" i="164" s="1"/>
  <c r="AD56" i="164"/>
  <c r="AF56" i="164" s="1"/>
  <c r="AH56" i="164" s="1"/>
  <c r="AD78" i="164"/>
  <c r="AF78" i="164" s="1"/>
  <c r="AH78" i="164" s="1"/>
  <c r="AE78" i="164"/>
  <c r="AG78" i="164" s="1"/>
  <c r="AD110" i="164"/>
  <c r="AF110" i="164" s="1"/>
  <c r="AH110" i="164" s="1"/>
  <c r="AE110" i="164"/>
  <c r="AG110" i="164" s="1"/>
  <c r="AI21" i="164"/>
  <c r="AI28" i="164"/>
  <c r="AI36" i="164"/>
  <c r="AI44" i="164"/>
  <c r="AI52" i="164"/>
  <c r="AI60" i="164"/>
  <c r="AI68" i="164"/>
  <c r="AI76" i="164"/>
  <c r="AI84" i="164"/>
  <c r="AI92" i="164"/>
  <c r="AI100" i="164"/>
  <c r="AI108" i="164"/>
  <c r="AI30" i="164"/>
  <c r="AI38" i="164"/>
  <c r="AI46" i="164"/>
  <c r="AI54" i="164"/>
  <c r="AI62" i="164"/>
  <c r="AI70" i="164"/>
  <c r="AI78" i="164"/>
  <c r="AI86" i="164"/>
  <c r="AI94" i="164"/>
  <c r="AI102" i="164"/>
  <c r="AI110" i="164"/>
  <c r="AD111" i="164"/>
  <c r="AF111" i="164" s="1"/>
  <c r="AH111" i="164" s="1"/>
  <c r="AE111" i="164"/>
  <c r="AG111" i="164" s="1"/>
  <c r="AD38" i="164"/>
  <c r="AF38" i="164" s="1"/>
  <c r="AH38" i="164" s="1"/>
  <c r="AE38" i="164"/>
  <c r="AG38" i="164" s="1"/>
  <c r="AE80" i="164"/>
  <c r="AG80" i="164" s="1"/>
  <c r="AD80" i="164"/>
  <c r="AF80" i="164" s="1"/>
  <c r="AH80" i="164" s="1"/>
  <c r="AD98" i="164"/>
  <c r="AF98" i="164" s="1"/>
  <c r="AH98" i="164" s="1"/>
  <c r="AE98" i="164"/>
  <c r="AG98" i="164" s="1"/>
  <c r="AE52" i="164"/>
  <c r="AG52" i="164" s="1"/>
  <c r="AD52" i="164"/>
  <c r="AF52" i="164" s="1"/>
  <c r="AH52" i="164" s="1"/>
  <c r="AE20" i="164"/>
  <c r="AG20" i="164" s="1"/>
  <c r="AD20" i="164"/>
  <c r="AF20" i="164" s="1"/>
  <c r="AH20" i="164" s="1"/>
  <c r="AD43" i="164"/>
  <c r="AF43" i="164" s="1"/>
  <c r="AH43" i="164" s="1"/>
  <c r="AE43" i="164"/>
  <c r="AG43" i="164" s="1"/>
  <c r="AD67" i="164"/>
  <c r="AF67" i="164" s="1"/>
  <c r="AH67" i="164" s="1"/>
  <c r="AE67" i="164"/>
  <c r="AG67" i="164" s="1"/>
  <c r="AD91" i="164"/>
  <c r="AF91" i="164" s="1"/>
  <c r="AH91" i="164" s="1"/>
  <c r="AE91" i="164"/>
  <c r="AG91" i="164" s="1"/>
  <c r="AE29" i="164"/>
  <c r="AG29" i="164" s="1"/>
  <c r="AD29" i="164"/>
  <c r="AF29" i="164" s="1"/>
  <c r="AH29" i="164" s="1"/>
  <c r="AE53" i="164"/>
  <c r="AG53" i="164" s="1"/>
  <c r="AD53" i="164"/>
  <c r="AF53" i="164" s="1"/>
  <c r="AH53" i="164" s="1"/>
  <c r="AE77" i="164"/>
  <c r="AG77" i="164" s="1"/>
  <c r="AD77" i="164"/>
  <c r="AF77" i="164" s="1"/>
  <c r="AH77" i="164" s="1"/>
  <c r="AE101" i="164"/>
  <c r="AG101" i="164" s="1"/>
  <c r="AD101" i="164"/>
  <c r="AF101" i="164" s="1"/>
  <c r="AH101" i="164" s="1"/>
  <c r="AD18" i="164"/>
  <c r="AF18" i="164" s="1"/>
  <c r="AH18" i="164" s="1"/>
  <c r="AE18" i="164"/>
  <c r="AG18" i="164" s="1"/>
  <c r="AE21" i="164"/>
  <c r="AG21" i="164" s="1"/>
  <c r="AD21" i="164"/>
  <c r="AF21" i="164" s="1"/>
  <c r="AH21" i="164" s="1"/>
  <c r="AD34" i="164"/>
  <c r="AF34" i="164" s="1"/>
  <c r="AH34" i="164" s="1"/>
  <c r="AE34" i="164"/>
  <c r="AG34" i="164" s="1"/>
  <c r="AE48" i="164"/>
  <c r="AG48" i="164" s="1"/>
  <c r="AD48" i="164"/>
  <c r="AF48" i="164" s="1"/>
  <c r="AH48" i="164" s="1"/>
  <c r="AE60" i="164"/>
  <c r="AG60" i="164" s="1"/>
  <c r="AD60" i="164"/>
  <c r="AF60" i="164" s="1"/>
  <c r="AH60" i="164" s="1"/>
  <c r="AD74" i="164"/>
  <c r="AF74" i="164" s="1"/>
  <c r="AH74" i="164" s="1"/>
  <c r="AE74" i="164"/>
  <c r="AG74" i="164" s="1"/>
  <c r="AE84" i="164"/>
  <c r="AG84" i="164" s="1"/>
  <c r="AD84" i="164"/>
  <c r="AF84" i="164" s="1"/>
  <c r="AH84" i="164" s="1"/>
  <c r="AE92" i="164"/>
  <c r="AG92" i="164" s="1"/>
  <c r="AD92" i="164"/>
  <c r="AF92" i="164" s="1"/>
  <c r="AH92" i="164" s="1"/>
  <c r="AD106" i="164"/>
  <c r="AF106" i="164" s="1"/>
  <c r="AH106" i="164" s="1"/>
  <c r="AE106" i="164"/>
  <c r="AG106" i="164" s="1"/>
  <c r="AI20" i="164"/>
  <c r="AI35" i="164"/>
  <c r="AI51" i="164"/>
  <c r="AI67" i="164"/>
  <c r="AI83" i="164"/>
  <c r="AI99" i="164"/>
  <c r="AI29" i="164"/>
  <c r="AI45" i="164"/>
  <c r="AI61" i="164"/>
  <c r="AI77" i="164"/>
  <c r="AI93" i="164"/>
  <c r="AI109" i="164"/>
  <c r="AE24" i="164"/>
  <c r="AG24" i="164" s="1"/>
  <c r="AD24" i="164"/>
  <c r="AF24" i="164" s="1"/>
  <c r="AH24" i="164" s="1"/>
  <c r="AD42" i="164"/>
  <c r="AF42" i="164" s="1"/>
  <c r="AH42" i="164" s="1"/>
  <c r="AE42" i="164"/>
  <c r="AG42" i="164" s="1"/>
  <c r="AE64" i="164"/>
  <c r="AG64" i="164" s="1"/>
  <c r="AD64" i="164"/>
  <c r="AF64" i="164" s="1"/>
  <c r="AH64" i="164" s="1"/>
  <c r="AD94" i="164"/>
  <c r="AF94" i="164" s="1"/>
  <c r="AH94" i="164" s="1"/>
  <c r="AE94" i="164"/>
  <c r="AG94" i="164" s="1"/>
  <c r="AB116" i="164"/>
  <c r="AE16" i="164"/>
  <c r="AD16" i="164"/>
  <c r="AF16" i="164" s="1"/>
  <c r="AH16" i="164" s="1"/>
  <c r="AH116" i="164" s="1"/>
  <c r="AD23" i="164"/>
  <c r="AF23" i="164" s="1"/>
  <c r="AH23" i="164" s="1"/>
  <c r="AE23" i="164"/>
  <c r="AG23" i="164" s="1"/>
  <c r="AD31" i="164"/>
  <c r="AF31" i="164" s="1"/>
  <c r="AH31" i="164" s="1"/>
  <c r="AE31" i="164"/>
  <c r="AG31" i="164" s="1"/>
  <c r="AD39" i="164"/>
  <c r="AF39" i="164" s="1"/>
  <c r="AH39" i="164" s="1"/>
  <c r="AE39" i="164"/>
  <c r="AG39" i="164" s="1"/>
  <c r="AD47" i="164"/>
  <c r="AF47" i="164" s="1"/>
  <c r="AH47" i="164" s="1"/>
  <c r="AE47" i="164"/>
  <c r="AG47" i="164" s="1"/>
  <c r="AD55" i="164"/>
  <c r="AF55" i="164" s="1"/>
  <c r="AH55" i="164" s="1"/>
  <c r="AE55" i="164"/>
  <c r="AG55" i="164" s="1"/>
  <c r="AD63" i="164"/>
  <c r="AF63" i="164" s="1"/>
  <c r="AH63" i="164" s="1"/>
  <c r="AE63" i="164"/>
  <c r="AG63" i="164" s="1"/>
  <c r="AD71" i="164"/>
  <c r="AF71" i="164" s="1"/>
  <c r="AH71" i="164" s="1"/>
  <c r="AE71" i="164"/>
  <c r="AG71" i="164" s="1"/>
  <c r="AD79" i="164"/>
  <c r="AF79" i="164" s="1"/>
  <c r="AH79" i="164" s="1"/>
  <c r="AE79" i="164"/>
  <c r="AG79" i="164" s="1"/>
  <c r="AD87" i="164"/>
  <c r="AF87" i="164" s="1"/>
  <c r="AH87" i="164" s="1"/>
  <c r="AE87" i="164"/>
  <c r="AG87" i="164" s="1"/>
  <c r="AD95" i="164"/>
  <c r="AF95" i="164" s="1"/>
  <c r="AH95" i="164" s="1"/>
  <c r="AE95" i="164"/>
  <c r="AG95" i="164" s="1"/>
  <c r="AD103" i="164"/>
  <c r="AF103" i="164" s="1"/>
  <c r="AH103" i="164" s="1"/>
  <c r="AE103" i="164"/>
  <c r="AG103" i="164" s="1"/>
  <c r="AE112" i="164"/>
  <c r="AG112" i="164" s="1"/>
  <c r="AD112" i="164"/>
  <c r="AF112" i="164" s="1"/>
  <c r="AH112" i="164" s="1"/>
  <c r="AE25" i="164"/>
  <c r="AG25" i="164" s="1"/>
  <c r="AD25" i="164"/>
  <c r="AF25" i="164" s="1"/>
  <c r="AH25" i="164" s="1"/>
  <c r="AE33" i="164"/>
  <c r="AG33" i="164" s="1"/>
  <c r="AD33" i="164"/>
  <c r="AF33" i="164" s="1"/>
  <c r="AH33" i="164" s="1"/>
  <c r="AE41" i="164"/>
  <c r="AG41" i="164" s="1"/>
  <c r="AD41" i="164"/>
  <c r="AF41" i="164" s="1"/>
  <c r="AH41" i="164" s="1"/>
  <c r="AE49" i="164"/>
  <c r="AG49" i="164" s="1"/>
  <c r="AD49" i="164"/>
  <c r="AF49" i="164" s="1"/>
  <c r="AH49" i="164" s="1"/>
  <c r="AE57" i="164"/>
  <c r="AG57" i="164" s="1"/>
  <c r="AD57" i="164"/>
  <c r="AF57" i="164" s="1"/>
  <c r="AH57" i="164" s="1"/>
  <c r="AE65" i="164"/>
  <c r="AG65" i="164" s="1"/>
  <c r="AD65" i="164"/>
  <c r="AF65" i="164" s="1"/>
  <c r="AH65" i="164" s="1"/>
  <c r="AE73" i="164"/>
  <c r="AG73" i="164" s="1"/>
  <c r="AD73" i="164"/>
  <c r="AF73" i="164" s="1"/>
  <c r="AH73" i="164" s="1"/>
  <c r="AE81" i="164"/>
  <c r="AG81" i="164" s="1"/>
  <c r="AD81" i="164"/>
  <c r="AF81" i="164" s="1"/>
  <c r="AH81" i="164" s="1"/>
  <c r="AE89" i="164"/>
  <c r="AG89" i="164" s="1"/>
  <c r="AD89" i="164"/>
  <c r="AF89" i="164" s="1"/>
  <c r="AH89" i="164" s="1"/>
  <c r="AE97" i="164"/>
  <c r="AG97" i="164" s="1"/>
  <c r="AD97" i="164"/>
  <c r="AF97" i="164" s="1"/>
  <c r="AH97" i="164" s="1"/>
  <c r="AE105" i="164"/>
  <c r="AG105" i="164" s="1"/>
  <c r="AD105" i="164"/>
  <c r="AF105" i="164" s="1"/>
  <c r="AH105" i="164" s="1"/>
  <c r="AD113" i="164"/>
  <c r="AF113" i="164" s="1"/>
  <c r="AH113" i="164" s="1"/>
  <c r="AE113" i="164"/>
  <c r="AG113" i="164" s="1"/>
  <c r="AI112" i="164"/>
  <c r="AD26" i="164"/>
  <c r="AF26" i="164" s="1"/>
  <c r="AH26" i="164" s="1"/>
  <c r="AE26" i="164"/>
  <c r="AG26" i="164" s="1"/>
  <c r="AD66" i="164"/>
  <c r="AF66" i="164" s="1"/>
  <c r="AH66" i="164" s="1"/>
  <c r="AE66" i="164"/>
  <c r="AG66" i="164" s="1"/>
  <c r="AE32" i="164"/>
  <c r="AG32" i="164" s="1"/>
  <c r="AD32" i="164"/>
  <c r="AF32" i="164" s="1"/>
  <c r="AH32" i="164" s="1"/>
  <c r="AE104" i="164"/>
  <c r="AG104" i="164" s="1"/>
  <c r="AD104" i="164"/>
  <c r="AF104" i="164" s="1"/>
  <c r="AH104" i="164" s="1"/>
  <c r="AD35" i="164"/>
  <c r="AF35" i="164" s="1"/>
  <c r="AH35" i="164" s="1"/>
  <c r="AE35" i="164"/>
  <c r="AG35" i="164" s="1"/>
  <c r="AD59" i="164"/>
  <c r="AF59" i="164" s="1"/>
  <c r="AH59" i="164" s="1"/>
  <c r="AE59" i="164"/>
  <c r="AG59" i="164" s="1"/>
  <c r="AD83" i="164"/>
  <c r="AF83" i="164" s="1"/>
  <c r="AH83" i="164" s="1"/>
  <c r="AE83" i="164"/>
  <c r="AG83" i="164" s="1"/>
  <c r="AD107" i="164"/>
  <c r="AF107" i="164" s="1"/>
  <c r="AH107" i="164" s="1"/>
  <c r="AE107" i="164"/>
  <c r="AG107" i="164" s="1"/>
  <c r="AE45" i="164"/>
  <c r="AG45" i="164" s="1"/>
  <c r="AD45" i="164"/>
  <c r="AF45" i="164" s="1"/>
  <c r="AH45" i="164" s="1"/>
  <c r="AE69" i="164"/>
  <c r="AG69" i="164" s="1"/>
  <c r="AD69" i="164"/>
  <c r="AF69" i="164" s="1"/>
  <c r="AH69" i="164" s="1"/>
  <c r="AE93" i="164"/>
  <c r="AG93" i="164" s="1"/>
  <c r="AD93" i="164"/>
  <c r="AF93" i="164" s="1"/>
  <c r="AH93" i="164" s="1"/>
  <c r="AI22" i="164"/>
  <c r="AE36" i="164"/>
  <c r="AG36" i="164" s="1"/>
  <c r="AD36" i="164"/>
  <c r="AF36" i="164" s="1"/>
  <c r="AH36" i="164" s="1"/>
  <c r="AD50" i="164"/>
  <c r="AF50" i="164" s="1"/>
  <c r="AH50" i="164" s="1"/>
  <c r="AE50" i="164"/>
  <c r="AG50" i="164" s="1"/>
  <c r="AD62" i="164"/>
  <c r="AF62" i="164" s="1"/>
  <c r="AH62" i="164" s="1"/>
  <c r="AE62" i="164"/>
  <c r="AG62" i="164" s="1"/>
  <c r="AE76" i="164"/>
  <c r="AG76" i="164" s="1"/>
  <c r="AD76" i="164"/>
  <c r="AF76" i="164" s="1"/>
  <c r="AH76" i="164" s="1"/>
  <c r="AD86" i="164"/>
  <c r="AF86" i="164" s="1"/>
  <c r="AH86" i="164" s="1"/>
  <c r="AE86" i="164"/>
  <c r="AG86" i="164" s="1"/>
  <c r="AE96" i="164"/>
  <c r="AG96" i="164" s="1"/>
  <c r="AD96" i="164"/>
  <c r="AF96" i="164" s="1"/>
  <c r="AH96" i="164" s="1"/>
  <c r="AE108" i="164"/>
  <c r="AG108" i="164" s="1"/>
  <c r="AD108" i="164"/>
  <c r="AF108" i="164" s="1"/>
  <c r="AH108" i="164" s="1"/>
  <c r="AI23" i="164"/>
  <c r="AI39" i="164"/>
  <c r="AI55" i="164"/>
  <c r="AI71" i="164"/>
  <c r="AI87" i="164"/>
  <c r="AI103" i="164"/>
  <c r="AI33" i="164"/>
  <c r="AI49" i="164"/>
  <c r="AI65" i="164"/>
  <c r="AI81" i="164"/>
  <c r="AI97" i="164"/>
  <c r="AE114" i="164"/>
  <c r="AG114" i="164" s="1"/>
  <c r="AD114" i="164"/>
  <c r="AF114" i="164" s="1"/>
  <c r="AH114" i="164" s="1"/>
  <c r="AD30" i="164"/>
  <c r="AF30" i="164" s="1"/>
  <c r="AH30" i="164" s="1"/>
  <c r="AE30" i="164"/>
  <c r="AG30" i="164" s="1"/>
  <c r="AD46" i="164"/>
  <c r="AF46" i="164" s="1"/>
  <c r="AH46" i="164" s="1"/>
  <c r="AE46" i="164"/>
  <c r="AG46" i="164" s="1"/>
  <c r="AD70" i="164"/>
  <c r="AF70" i="164" s="1"/>
  <c r="AH70" i="164" s="1"/>
  <c r="AE70" i="164"/>
  <c r="AG70" i="164" s="1"/>
  <c r="AE100" i="164"/>
  <c r="AG100" i="164" s="1"/>
  <c r="AD100" i="164"/>
  <c r="AF100" i="164" s="1"/>
  <c r="AH100" i="164" s="1"/>
  <c r="AI17" i="164"/>
  <c r="AI24" i="164"/>
  <c r="AI32" i="164"/>
  <c r="AI40" i="164"/>
  <c r="AI48" i="164"/>
  <c r="AI56" i="164"/>
  <c r="AI64" i="164"/>
  <c r="AI72" i="164"/>
  <c r="AI80" i="164"/>
  <c r="AI88" i="164"/>
  <c r="AI96" i="164"/>
  <c r="AI104" i="164"/>
  <c r="AI26" i="164"/>
  <c r="AI34" i="164"/>
  <c r="AI42" i="164"/>
  <c r="AI50" i="164"/>
  <c r="AI58" i="164"/>
  <c r="AI66" i="164"/>
  <c r="AI74" i="164"/>
  <c r="AI82" i="164"/>
  <c r="AI90" i="164"/>
  <c r="AI98" i="164"/>
  <c r="AI106" i="164"/>
  <c r="AI114" i="164"/>
  <c r="AD115" i="164"/>
  <c r="AF115" i="164" s="1"/>
  <c r="AH115" i="164" s="1"/>
  <c r="AE115" i="164"/>
  <c r="AG115" i="164" s="1"/>
  <c r="AI28" i="167" l="1"/>
  <c r="AI44" i="167"/>
  <c r="AI26" i="167"/>
  <c r="AI42" i="167"/>
  <c r="AI58" i="167"/>
  <c r="AI74" i="167"/>
  <c r="AI90" i="167"/>
  <c r="AI92" i="167"/>
  <c r="AI108" i="167"/>
  <c r="AA26" i="168"/>
  <c r="AA23" i="168"/>
  <c r="Q101" i="164"/>
  <c r="I95" i="152"/>
  <c r="L101" i="164"/>
  <c r="I56" i="152"/>
  <c r="L62" i="164"/>
  <c r="Q62" i="164"/>
  <c r="Q56" i="164"/>
  <c r="I50" i="152"/>
  <c r="L56" i="164"/>
  <c r="I85" i="152"/>
  <c r="L91" i="164"/>
  <c r="Q91" i="164"/>
  <c r="I61" i="152"/>
  <c r="Q67" i="164"/>
  <c r="L67" i="164"/>
  <c r="M67" i="164" s="1"/>
  <c r="L61" i="164"/>
  <c r="Q61" i="164"/>
  <c r="I55" i="152"/>
  <c r="L22" i="164"/>
  <c r="I16" i="152"/>
  <c r="Q22" i="164"/>
  <c r="I11" i="152"/>
  <c r="Q17" i="164"/>
  <c r="L17" i="164"/>
  <c r="M17" i="164" s="1"/>
  <c r="L105" i="164"/>
  <c r="I99" i="152"/>
  <c r="Q105" i="164"/>
  <c r="L24" i="164"/>
  <c r="Q24" i="164"/>
  <c r="I18" i="152"/>
  <c r="I42" i="152"/>
  <c r="Q48" i="164"/>
  <c r="L48" i="164"/>
  <c r="M48" i="164" s="1"/>
  <c r="L30" i="164"/>
  <c r="Q30" i="164"/>
  <c r="I24" i="152"/>
  <c r="I72" i="152"/>
  <c r="L78" i="164"/>
  <c r="Q78" i="164"/>
  <c r="Q43" i="164"/>
  <c r="I37" i="152"/>
  <c r="L43" i="164"/>
  <c r="I59" i="152"/>
  <c r="L65" i="164"/>
  <c r="Q65" i="164"/>
  <c r="I26" i="152"/>
  <c r="Q32" i="164"/>
  <c r="L32" i="164"/>
  <c r="L96" i="164"/>
  <c r="I90" i="152"/>
  <c r="Q96" i="164"/>
  <c r="Q60" i="164"/>
  <c r="I54" i="152"/>
  <c r="L60" i="164"/>
  <c r="I51" i="152"/>
  <c r="Q57" i="164"/>
  <c r="L57" i="164"/>
  <c r="M57" i="164" s="1"/>
  <c r="I19" i="152"/>
  <c r="Q25" i="164"/>
  <c r="L25" i="164"/>
  <c r="M25" i="164" s="1"/>
  <c r="I70" i="152"/>
  <c r="L76" i="164"/>
  <c r="Q76" i="164"/>
  <c r="I63" i="152"/>
  <c r="L69" i="164"/>
  <c r="Q69" i="164"/>
  <c r="I12" i="152"/>
  <c r="L18" i="164"/>
  <c r="Q18" i="164"/>
  <c r="Q75" i="164"/>
  <c r="L75" i="164"/>
  <c r="I69" i="152"/>
  <c r="I76" i="152"/>
  <c r="L82" i="164"/>
  <c r="Q82" i="164"/>
  <c r="I22" i="152"/>
  <c r="L28" i="164"/>
  <c r="M28" i="164" s="1"/>
  <c r="Q28" i="164"/>
  <c r="I83" i="152"/>
  <c r="Q89" i="164"/>
  <c r="L89" i="164"/>
  <c r="Q110" i="164"/>
  <c r="I104" i="152"/>
  <c r="L110" i="164"/>
  <c r="M110" i="164" s="1"/>
  <c r="I100" i="152"/>
  <c r="Q106" i="164"/>
  <c r="L106" i="164"/>
  <c r="L99" i="164"/>
  <c r="Q99" i="164"/>
  <c r="I93" i="152"/>
  <c r="L64" i="164"/>
  <c r="I58" i="152"/>
  <c r="Q64" i="164"/>
  <c r="L77" i="164"/>
  <c r="Q77" i="164"/>
  <c r="I71" i="152"/>
  <c r="Q21" i="164"/>
  <c r="L21" i="164"/>
  <c r="I15" i="152"/>
  <c r="L23" i="164"/>
  <c r="Q23" i="164"/>
  <c r="I17" i="152"/>
  <c r="L95" i="164"/>
  <c r="Q95" i="164"/>
  <c r="I89" i="152"/>
  <c r="I13" i="152"/>
  <c r="L19" i="164"/>
  <c r="Q19" i="164"/>
  <c r="I86" i="152"/>
  <c r="L92" i="164"/>
  <c r="Q92" i="164"/>
  <c r="L41" i="164"/>
  <c r="I35" i="152"/>
  <c r="Q41" i="164"/>
  <c r="L107" i="164"/>
  <c r="I101" i="152"/>
  <c r="Q107" i="164"/>
  <c r="I41" i="152"/>
  <c r="Q47" i="164"/>
  <c r="L47" i="164"/>
  <c r="L36" i="164"/>
  <c r="M36" i="164" s="1"/>
  <c r="Q36" i="164"/>
  <c r="I30" i="152"/>
  <c r="L34" i="164"/>
  <c r="M34" i="164" s="1"/>
  <c r="Q34" i="164"/>
  <c r="I28" i="152"/>
  <c r="Q26" i="164"/>
  <c r="I20" i="152"/>
  <c r="L26" i="164"/>
  <c r="I53" i="152"/>
  <c r="Q59" i="164"/>
  <c r="L59" i="164"/>
  <c r="I73" i="152"/>
  <c r="L79" i="164"/>
  <c r="M79" i="164" s="1"/>
  <c r="Q79" i="164"/>
  <c r="I79" i="152"/>
  <c r="L85" i="164"/>
  <c r="Q85" i="164"/>
  <c r="I106" i="152"/>
  <c r="Q112" i="164"/>
  <c r="L112" i="164"/>
  <c r="I14" i="152"/>
  <c r="Q20" i="164"/>
  <c r="L20" i="164"/>
  <c r="I67" i="152"/>
  <c r="Q73" i="164"/>
  <c r="L73" i="164"/>
  <c r="M73" i="164" s="1"/>
  <c r="L53" i="164"/>
  <c r="M53" i="164" s="1"/>
  <c r="Q53" i="164"/>
  <c r="I47" i="152"/>
  <c r="I81" i="152"/>
  <c r="Q87" i="164"/>
  <c r="L87" i="164"/>
  <c r="M87" i="164" s="1"/>
  <c r="I91" i="152"/>
  <c r="L97" i="164"/>
  <c r="Q97" i="164"/>
  <c r="I88" i="152"/>
  <c r="L94" i="164"/>
  <c r="Q94" i="164"/>
  <c r="I49" i="152"/>
  <c r="L55" i="164"/>
  <c r="Q55" i="164"/>
  <c r="L83" i="164"/>
  <c r="Q83" i="164"/>
  <c r="I77" i="152"/>
  <c r="I52" i="152"/>
  <c r="L58" i="164"/>
  <c r="M58" i="164" s="1"/>
  <c r="Q58" i="164"/>
  <c r="I29" i="152"/>
  <c r="Q35" i="164"/>
  <c r="L35" i="164"/>
  <c r="I74" i="152"/>
  <c r="Q80" i="164"/>
  <c r="L80" i="164"/>
  <c r="I40" i="152"/>
  <c r="L46" i="164"/>
  <c r="Q46" i="164"/>
  <c r="I27" i="152"/>
  <c r="L33" i="164"/>
  <c r="Q33" i="164"/>
  <c r="L90" i="164"/>
  <c r="Q90" i="164"/>
  <c r="I84" i="152"/>
  <c r="I108" i="152"/>
  <c r="L114" i="164"/>
  <c r="Q114" i="164"/>
  <c r="L100" i="164"/>
  <c r="Q100" i="164"/>
  <c r="I94" i="152"/>
  <c r="I33" i="152"/>
  <c r="L39" i="164"/>
  <c r="Q39" i="164"/>
  <c r="I102" i="152"/>
  <c r="L108" i="164"/>
  <c r="Q108" i="164"/>
  <c r="L66" i="164"/>
  <c r="Q66" i="164"/>
  <c r="I60" i="152"/>
  <c r="I43" i="152"/>
  <c r="Q49" i="164"/>
  <c r="L49" i="164"/>
  <c r="M49" i="164" s="1"/>
  <c r="I78" i="152"/>
  <c r="L84" i="164"/>
  <c r="M84" i="164" s="1"/>
  <c r="Q84" i="164"/>
  <c r="I64" i="152"/>
  <c r="Q70" i="164"/>
  <c r="L70" i="164"/>
  <c r="L44" i="164"/>
  <c r="M44" i="164" s="1"/>
  <c r="Q44" i="164"/>
  <c r="I38" i="152"/>
  <c r="I92" i="152"/>
  <c r="L98" i="164"/>
  <c r="M98" i="164" s="1"/>
  <c r="Q98" i="164"/>
  <c r="I31" i="152"/>
  <c r="L37" i="164"/>
  <c r="M37" i="164" s="1"/>
  <c r="Q37" i="164"/>
  <c r="I98" i="152"/>
  <c r="Q104" i="164"/>
  <c r="L104" i="164"/>
  <c r="Q27" i="164"/>
  <c r="L27" i="164"/>
  <c r="M27" i="164" s="1"/>
  <c r="I21" i="152"/>
  <c r="L31" i="164"/>
  <c r="M31" i="164" s="1"/>
  <c r="Q31" i="164"/>
  <c r="I25" i="152"/>
  <c r="L111" i="164"/>
  <c r="M111" i="164" s="1"/>
  <c r="I105" i="152"/>
  <c r="Q111" i="164"/>
  <c r="Q50" i="164"/>
  <c r="I44" i="152"/>
  <c r="L50" i="164"/>
  <c r="L88" i="164"/>
  <c r="M88" i="164" s="1"/>
  <c r="Q88" i="164"/>
  <c r="I82" i="152"/>
  <c r="L86" i="164"/>
  <c r="M86" i="164" s="1"/>
  <c r="I80" i="152"/>
  <c r="Q86" i="164"/>
  <c r="L45" i="164"/>
  <c r="Q45" i="164"/>
  <c r="I39" i="152"/>
  <c r="L68" i="164"/>
  <c r="Q68" i="164"/>
  <c r="I62" i="152"/>
  <c r="Q42" i="164"/>
  <c r="L42" i="164"/>
  <c r="I36" i="152"/>
  <c r="L71" i="164"/>
  <c r="Q71" i="164"/>
  <c r="I65" i="152"/>
  <c r="I97" i="152"/>
  <c r="Q103" i="164"/>
  <c r="L103" i="164"/>
  <c r="Q38" i="164"/>
  <c r="L38" i="164"/>
  <c r="I32" i="152"/>
  <c r="Q40" i="164"/>
  <c r="L40" i="164"/>
  <c r="M40" i="164" s="1"/>
  <c r="I34" i="152"/>
  <c r="L93" i="164"/>
  <c r="Q93" i="164"/>
  <c r="I87" i="152"/>
  <c r="I68" i="152"/>
  <c r="Q74" i="164"/>
  <c r="L74" i="164"/>
  <c r="Q54" i="164"/>
  <c r="L54" i="164"/>
  <c r="M54" i="164" s="1"/>
  <c r="I48" i="152"/>
  <c r="Q81" i="164"/>
  <c r="L81" i="164"/>
  <c r="I75" i="152"/>
  <c r="L29" i="164"/>
  <c r="Q29" i="164"/>
  <c r="I23" i="152"/>
  <c r="L51" i="164"/>
  <c r="Q51" i="164"/>
  <c r="I45" i="152"/>
  <c r="L63" i="164"/>
  <c r="I57" i="152"/>
  <c r="Q63" i="164"/>
  <c r="I66" i="152"/>
  <c r="Q72" i="164"/>
  <c r="L72" i="164"/>
  <c r="L109" i="164"/>
  <c r="Q109" i="164"/>
  <c r="I103" i="152"/>
  <c r="L52" i="164"/>
  <c r="Q52" i="164"/>
  <c r="I46" i="152"/>
  <c r="Q102" i="164"/>
  <c r="L102" i="164"/>
  <c r="M102" i="164" s="1"/>
  <c r="I96" i="152"/>
  <c r="K26" i="167"/>
  <c r="K58" i="167"/>
  <c r="K90" i="167"/>
  <c r="K52" i="167"/>
  <c r="K80" i="167"/>
  <c r="K30" i="167"/>
  <c r="K62" i="167"/>
  <c r="K28" i="167"/>
  <c r="K24" i="167"/>
  <c r="K88" i="167"/>
  <c r="K34" i="167"/>
  <c r="K66" i="167"/>
  <c r="K68" i="167"/>
  <c r="K32" i="167"/>
  <c r="K102" i="167"/>
  <c r="K38" i="167"/>
  <c r="K70" i="167"/>
  <c r="K44" i="167"/>
  <c r="K98" i="167"/>
  <c r="K40" i="167"/>
  <c r="K94" i="167"/>
  <c r="K42" i="167"/>
  <c r="K74" i="167"/>
  <c r="K20" i="167"/>
  <c r="K84" i="167"/>
  <c r="K48" i="167"/>
  <c r="K113" i="167"/>
  <c r="K46" i="167"/>
  <c r="K78" i="167"/>
  <c r="K60" i="167"/>
  <c r="K56" i="167"/>
  <c r="K110" i="167"/>
  <c r="K50" i="167"/>
  <c r="K82" i="167"/>
  <c r="K36" i="167"/>
  <c r="K106" i="167"/>
  <c r="K64" i="167"/>
  <c r="K22" i="167"/>
  <c r="K54" i="167"/>
  <c r="K86" i="167"/>
  <c r="K76" i="167"/>
  <c r="K18" i="167"/>
  <c r="K72" i="167"/>
  <c r="K16" i="167"/>
  <c r="I10" i="156" s="1"/>
  <c r="AI96" i="167"/>
  <c r="AI112" i="167"/>
  <c r="AI32" i="167"/>
  <c r="AI48" i="167"/>
  <c r="AI64" i="167"/>
  <c r="AI80" i="167"/>
  <c r="AI104" i="167"/>
  <c r="AI24" i="167"/>
  <c r="AI40" i="167"/>
  <c r="AI56" i="167"/>
  <c r="AI72" i="167"/>
  <c r="AI88" i="167"/>
  <c r="AI34" i="167"/>
  <c r="AI50" i="167"/>
  <c r="AI66" i="167"/>
  <c r="AI82" i="167"/>
  <c r="AI18" i="167"/>
  <c r="AI60" i="167"/>
  <c r="AI76" i="167"/>
  <c r="AI115" i="167"/>
  <c r="AI113" i="167"/>
  <c r="AI30" i="167"/>
  <c r="AI46" i="167"/>
  <c r="AI62" i="167"/>
  <c r="AI78" i="167"/>
  <c r="AI22" i="167"/>
  <c r="AI38" i="167"/>
  <c r="AI54" i="167"/>
  <c r="AI70" i="167"/>
  <c r="AI86" i="167"/>
  <c r="AI100" i="167"/>
  <c r="AI20" i="167"/>
  <c r="AI36" i="167"/>
  <c r="AI52" i="167"/>
  <c r="AI68" i="167"/>
  <c r="AI84" i="167"/>
  <c r="AE33" i="167"/>
  <c r="AG33" i="167" s="1"/>
  <c r="AD33" i="167"/>
  <c r="AF33" i="167" s="1"/>
  <c r="AH33" i="167" s="1"/>
  <c r="AE49" i="167"/>
  <c r="AG49" i="167" s="1"/>
  <c r="AD49" i="167"/>
  <c r="AF49" i="167" s="1"/>
  <c r="AH49" i="167" s="1"/>
  <c r="AE65" i="167"/>
  <c r="AG65" i="167" s="1"/>
  <c r="AD65" i="167"/>
  <c r="AF65" i="167" s="1"/>
  <c r="AH65" i="167" s="1"/>
  <c r="AE81" i="167"/>
  <c r="AG81" i="167" s="1"/>
  <c r="AD81" i="167"/>
  <c r="AF81" i="167" s="1"/>
  <c r="AH81" i="167" s="1"/>
  <c r="AE27" i="167"/>
  <c r="AG27" i="167" s="1"/>
  <c r="AD27" i="167"/>
  <c r="AF27" i="167" s="1"/>
  <c r="AH27" i="167" s="1"/>
  <c r="AE43" i="167"/>
  <c r="AG43" i="167" s="1"/>
  <c r="AD43" i="167"/>
  <c r="AF43" i="167" s="1"/>
  <c r="AH43" i="167" s="1"/>
  <c r="AE59" i="167"/>
  <c r="AG59" i="167" s="1"/>
  <c r="AD59" i="167"/>
  <c r="AF59" i="167" s="1"/>
  <c r="AH59" i="167" s="1"/>
  <c r="AE75" i="167"/>
  <c r="AG75" i="167" s="1"/>
  <c r="AD75" i="167"/>
  <c r="AF75" i="167" s="1"/>
  <c r="AH75" i="167" s="1"/>
  <c r="AE91" i="167"/>
  <c r="AG91" i="167" s="1"/>
  <c r="AD91" i="167"/>
  <c r="AF91" i="167" s="1"/>
  <c r="AH91" i="167" s="1"/>
  <c r="AE19" i="167"/>
  <c r="AG19" i="167" s="1"/>
  <c r="AD19" i="167"/>
  <c r="AF19" i="167" s="1"/>
  <c r="AH19" i="167" s="1"/>
  <c r="AE99" i="167"/>
  <c r="AG99" i="167" s="1"/>
  <c r="AD99" i="167"/>
  <c r="AF99" i="167" s="1"/>
  <c r="AH99" i="167" s="1"/>
  <c r="AI23" i="167"/>
  <c r="AI31" i="167"/>
  <c r="AI39" i="167"/>
  <c r="AI47" i="167"/>
  <c r="AI55" i="167"/>
  <c r="AI63" i="167"/>
  <c r="AI71" i="167"/>
  <c r="AI79" i="167"/>
  <c r="AI87" i="167"/>
  <c r="AI95" i="167"/>
  <c r="AI103" i="167"/>
  <c r="AI111" i="167"/>
  <c r="AE93" i="167"/>
  <c r="AG93" i="167" s="1"/>
  <c r="AD93" i="167"/>
  <c r="AF93" i="167" s="1"/>
  <c r="AH93" i="167" s="1"/>
  <c r="AE101" i="167"/>
  <c r="AG101" i="167" s="1"/>
  <c r="AD101" i="167"/>
  <c r="AF101" i="167" s="1"/>
  <c r="AH101" i="167" s="1"/>
  <c r="AE109" i="167"/>
  <c r="AG109" i="167" s="1"/>
  <c r="AD109" i="167"/>
  <c r="AF109" i="167" s="1"/>
  <c r="AH109" i="167" s="1"/>
  <c r="AI21" i="167"/>
  <c r="AI29" i="167"/>
  <c r="AI37" i="167"/>
  <c r="AI45" i="167"/>
  <c r="AI53" i="167"/>
  <c r="AI61" i="167"/>
  <c r="AI69" i="167"/>
  <c r="AI77" i="167"/>
  <c r="AI85" i="167"/>
  <c r="AI93" i="167"/>
  <c r="AI101" i="167"/>
  <c r="AI109" i="167"/>
  <c r="AE113" i="167"/>
  <c r="AG113" i="167" s="1"/>
  <c r="AD113" i="167"/>
  <c r="AF113" i="167" s="1"/>
  <c r="AH113" i="167" s="1"/>
  <c r="AE21" i="167"/>
  <c r="AG21" i="167" s="1"/>
  <c r="AD21" i="167"/>
  <c r="AF21" i="167" s="1"/>
  <c r="AH21" i="167" s="1"/>
  <c r="AE37" i="167"/>
  <c r="AG37" i="167" s="1"/>
  <c r="AD37" i="167"/>
  <c r="AF37" i="167" s="1"/>
  <c r="AH37" i="167" s="1"/>
  <c r="AE53" i="167"/>
  <c r="AG53" i="167" s="1"/>
  <c r="AD53" i="167"/>
  <c r="AF53" i="167" s="1"/>
  <c r="AH53" i="167" s="1"/>
  <c r="AE69" i="167"/>
  <c r="AG69" i="167" s="1"/>
  <c r="AD69" i="167"/>
  <c r="AF69" i="167" s="1"/>
  <c r="AH69" i="167" s="1"/>
  <c r="AE85" i="167"/>
  <c r="AG85" i="167" s="1"/>
  <c r="AD85" i="167"/>
  <c r="AF85" i="167" s="1"/>
  <c r="AH85" i="167" s="1"/>
  <c r="AE31" i="167"/>
  <c r="AG31" i="167" s="1"/>
  <c r="AD31" i="167"/>
  <c r="AF31" i="167" s="1"/>
  <c r="AH31" i="167" s="1"/>
  <c r="AE47" i="167"/>
  <c r="AG47" i="167" s="1"/>
  <c r="AD47" i="167"/>
  <c r="AF47" i="167" s="1"/>
  <c r="AH47" i="167" s="1"/>
  <c r="AE63" i="167"/>
  <c r="AG63" i="167" s="1"/>
  <c r="AD63" i="167"/>
  <c r="AF63" i="167" s="1"/>
  <c r="AH63" i="167" s="1"/>
  <c r="AE79" i="167"/>
  <c r="AG79" i="167" s="1"/>
  <c r="AD79" i="167"/>
  <c r="AF79" i="167" s="1"/>
  <c r="AH79" i="167" s="1"/>
  <c r="AC116" i="167"/>
  <c r="AI16" i="167"/>
  <c r="AE103" i="167"/>
  <c r="AG103" i="167" s="1"/>
  <c r="AD103" i="167"/>
  <c r="AF103" i="167" s="1"/>
  <c r="AH103" i="167" s="1"/>
  <c r="AD18" i="167"/>
  <c r="AF18" i="167" s="1"/>
  <c r="AH18" i="167" s="1"/>
  <c r="AE18" i="167"/>
  <c r="AG18" i="167" s="1"/>
  <c r="AD26" i="167"/>
  <c r="AF26" i="167" s="1"/>
  <c r="AH26" i="167" s="1"/>
  <c r="AE26" i="167"/>
  <c r="AG26" i="167" s="1"/>
  <c r="AD34" i="167"/>
  <c r="AF34" i="167" s="1"/>
  <c r="AH34" i="167" s="1"/>
  <c r="AE34" i="167"/>
  <c r="AG34" i="167" s="1"/>
  <c r="AD42" i="167"/>
  <c r="AF42" i="167" s="1"/>
  <c r="AH42" i="167" s="1"/>
  <c r="AE42" i="167"/>
  <c r="AG42" i="167" s="1"/>
  <c r="AD50" i="167"/>
  <c r="AF50" i="167" s="1"/>
  <c r="AH50" i="167" s="1"/>
  <c r="AE50" i="167"/>
  <c r="AG50" i="167" s="1"/>
  <c r="AD58" i="167"/>
  <c r="AF58" i="167" s="1"/>
  <c r="AH58" i="167" s="1"/>
  <c r="AE58" i="167"/>
  <c r="AG58" i="167" s="1"/>
  <c r="AD66" i="167"/>
  <c r="AF66" i="167" s="1"/>
  <c r="AH66" i="167" s="1"/>
  <c r="AE66" i="167"/>
  <c r="AG66" i="167" s="1"/>
  <c r="AD74" i="167"/>
  <c r="AF74" i="167" s="1"/>
  <c r="AH74" i="167" s="1"/>
  <c r="AE74" i="167"/>
  <c r="AG74" i="167" s="1"/>
  <c r="AD82" i="167"/>
  <c r="AF82" i="167" s="1"/>
  <c r="AH82" i="167" s="1"/>
  <c r="AE82" i="167"/>
  <c r="AG82" i="167" s="1"/>
  <c r="AD90" i="167"/>
  <c r="AF90" i="167" s="1"/>
  <c r="AH90" i="167" s="1"/>
  <c r="AE90" i="167"/>
  <c r="AG90" i="167" s="1"/>
  <c r="AD98" i="167"/>
  <c r="AF98" i="167" s="1"/>
  <c r="AH98" i="167" s="1"/>
  <c r="AE98" i="167"/>
  <c r="AG98" i="167" s="1"/>
  <c r="AD106" i="167"/>
  <c r="AF106" i="167" s="1"/>
  <c r="AH106" i="167" s="1"/>
  <c r="AE106" i="167"/>
  <c r="AG106" i="167" s="1"/>
  <c r="AI94" i="167"/>
  <c r="AI102" i="167"/>
  <c r="AI110" i="167"/>
  <c r="AB116" i="167"/>
  <c r="AD16" i="167"/>
  <c r="AF16" i="167" s="1"/>
  <c r="AH16" i="167" s="1"/>
  <c r="AH116" i="167" s="1"/>
  <c r="AE16" i="167"/>
  <c r="AD24" i="167"/>
  <c r="AF24" i="167" s="1"/>
  <c r="AH24" i="167" s="1"/>
  <c r="AE24" i="167"/>
  <c r="AG24" i="167" s="1"/>
  <c r="AD32" i="167"/>
  <c r="AF32" i="167" s="1"/>
  <c r="AH32" i="167" s="1"/>
  <c r="AE32" i="167"/>
  <c r="AG32" i="167" s="1"/>
  <c r="AD40" i="167"/>
  <c r="AF40" i="167" s="1"/>
  <c r="AH40" i="167" s="1"/>
  <c r="AE40" i="167"/>
  <c r="AG40" i="167" s="1"/>
  <c r="AD48" i="167"/>
  <c r="AF48" i="167" s="1"/>
  <c r="AH48" i="167" s="1"/>
  <c r="AE48" i="167"/>
  <c r="AG48" i="167" s="1"/>
  <c r="AD56" i="167"/>
  <c r="AF56" i="167" s="1"/>
  <c r="AH56" i="167" s="1"/>
  <c r="AE56" i="167"/>
  <c r="AG56" i="167" s="1"/>
  <c r="AD64" i="167"/>
  <c r="AF64" i="167" s="1"/>
  <c r="AH64" i="167" s="1"/>
  <c r="AE64" i="167"/>
  <c r="AG64" i="167" s="1"/>
  <c r="AD72" i="167"/>
  <c r="AF72" i="167" s="1"/>
  <c r="AH72" i="167" s="1"/>
  <c r="AE72" i="167"/>
  <c r="AG72" i="167" s="1"/>
  <c r="AD80" i="167"/>
  <c r="AF80" i="167" s="1"/>
  <c r="AH80" i="167" s="1"/>
  <c r="AE80" i="167"/>
  <c r="AG80" i="167" s="1"/>
  <c r="AD88" i="167"/>
  <c r="AF88" i="167" s="1"/>
  <c r="AH88" i="167" s="1"/>
  <c r="AE88" i="167"/>
  <c r="AG88" i="167" s="1"/>
  <c r="AE96" i="167"/>
  <c r="AG96" i="167" s="1"/>
  <c r="AD96" i="167"/>
  <c r="AF96" i="167" s="1"/>
  <c r="AH96" i="167" s="1"/>
  <c r="AE104" i="167"/>
  <c r="AG104" i="167" s="1"/>
  <c r="AD104" i="167"/>
  <c r="AF104" i="167" s="1"/>
  <c r="AH104" i="167" s="1"/>
  <c r="AE112" i="167"/>
  <c r="AG112" i="167" s="1"/>
  <c r="AD112" i="167"/>
  <c r="AF112" i="167" s="1"/>
  <c r="AH112" i="167" s="1"/>
  <c r="AI114" i="167"/>
  <c r="AE25" i="167"/>
  <c r="AG25" i="167" s="1"/>
  <c r="AD25" i="167"/>
  <c r="AF25" i="167" s="1"/>
  <c r="AH25" i="167" s="1"/>
  <c r="AE41" i="167"/>
  <c r="AG41" i="167" s="1"/>
  <c r="AD41" i="167"/>
  <c r="AF41" i="167" s="1"/>
  <c r="AH41" i="167" s="1"/>
  <c r="AE57" i="167"/>
  <c r="AG57" i="167" s="1"/>
  <c r="AD57" i="167"/>
  <c r="AF57" i="167" s="1"/>
  <c r="AH57" i="167" s="1"/>
  <c r="AE73" i="167"/>
  <c r="AG73" i="167" s="1"/>
  <c r="AD73" i="167"/>
  <c r="AF73" i="167" s="1"/>
  <c r="AH73" i="167" s="1"/>
  <c r="AE89" i="167"/>
  <c r="AG89" i="167" s="1"/>
  <c r="AD89" i="167"/>
  <c r="AF89" i="167" s="1"/>
  <c r="AH89" i="167" s="1"/>
  <c r="AE35" i="167"/>
  <c r="AG35" i="167" s="1"/>
  <c r="AD35" i="167"/>
  <c r="AF35" i="167" s="1"/>
  <c r="AH35" i="167" s="1"/>
  <c r="AE51" i="167"/>
  <c r="AG51" i="167" s="1"/>
  <c r="AD51" i="167"/>
  <c r="AF51" i="167" s="1"/>
  <c r="AH51" i="167" s="1"/>
  <c r="AE67" i="167"/>
  <c r="AG67" i="167" s="1"/>
  <c r="AD67" i="167"/>
  <c r="AF67" i="167" s="1"/>
  <c r="AH67" i="167" s="1"/>
  <c r="AE83" i="167"/>
  <c r="AG83" i="167" s="1"/>
  <c r="AD83" i="167"/>
  <c r="AF83" i="167" s="1"/>
  <c r="AH83" i="167" s="1"/>
  <c r="AE17" i="167"/>
  <c r="AG17" i="167" s="1"/>
  <c r="AD17" i="167"/>
  <c r="AF17" i="167" s="1"/>
  <c r="AH17" i="167" s="1"/>
  <c r="AE107" i="167"/>
  <c r="AG107" i="167" s="1"/>
  <c r="AD107" i="167"/>
  <c r="AF107" i="167" s="1"/>
  <c r="AH107" i="167" s="1"/>
  <c r="AI19" i="167"/>
  <c r="AI27" i="167"/>
  <c r="AI35" i="167"/>
  <c r="AI43" i="167"/>
  <c r="AI51" i="167"/>
  <c r="AI59" i="167"/>
  <c r="AI67" i="167"/>
  <c r="AI75" i="167"/>
  <c r="AI83" i="167"/>
  <c r="AI91" i="167"/>
  <c r="AI99" i="167"/>
  <c r="AI107" i="167"/>
  <c r="AE97" i="167"/>
  <c r="AG97" i="167" s="1"/>
  <c r="AD97" i="167"/>
  <c r="AF97" i="167" s="1"/>
  <c r="AH97" i="167" s="1"/>
  <c r="AE105" i="167"/>
  <c r="AG105" i="167" s="1"/>
  <c r="AD105" i="167"/>
  <c r="AF105" i="167" s="1"/>
  <c r="AH105" i="167" s="1"/>
  <c r="AD114" i="167"/>
  <c r="AF114" i="167" s="1"/>
  <c r="AH114" i="167" s="1"/>
  <c r="AE114" i="167"/>
  <c r="AG114" i="167" s="1"/>
  <c r="AI17" i="167"/>
  <c r="AI25" i="167"/>
  <c r="AI33" i="167"/>
  <c r="AI41" i="167"/>
  <c r="AI49" i="167"/>
  <c r="AI57" i="167"/>
  <c r="AI65" i="167"/>
  <c r="AI73" i="167"/>
  <c r="AI81" i="167"/>
  <c r="AI89" i="167"/>
  <c r="AI97" i="167"/>
  <c r="AI105" i="167"/>
  <c r="AD115" i="167"/>
  <c r="AF115" i="167" s="1"/>
  <c r="AH115" i="167" s="1"/>
  <c r="AE115" i="167"/>
  <c r="AG115" i="167" s="1"/>
  <c r="AE29" i="167"/>
  <c r="AG29" i="167" s="1"/>
  <c r="AD29" i="167"/>
  <c r="AF29" i="167" s="1"/>
  <c r="AH29" i="167" s="1"/>
  <c r="AE45" i="167"/>
  <c r="AG45" i="167" s="1"/>
  <c r="AD45" i="167"/>
  <c r="AF45" i="167" s="1"/>
  <c r="AH45" i="167" s="1"/>
  <c r="AE61" i="167"/>
  <c r="AG61" i="167" s="1"/>
  <c r="AD61" i="167"/>
  <c r="AF61" i="167" s="1"/>
  <c r="AH61" i="167" s="1"/>
  <c r="AE77" i="167"/>
  <c r="AG77" i="167" s="1"/>
  <c r="AD77" i="167"/>
  <c r="AF77" i="167" s="1"/>
  <c r="AH77" i="167" s="1"/>
  <c r="AE23" i="167"/>
  <c r="AG23" i="167" s="1"/>
  <c r="AD23" i="167"/>
  <c r="AF23" i="167" s="1"/>
  <c r="AH23" i="167" s="1"/>
  <c r="AE39" i="167"/>
  <c r="AG39" i="167" s="1"/>
  <c r="AD39" i="167"/>
  <c r="AF39" i="167" s="1"/>
  <c r="AH39" i="167" s="1"/>
  <c r="AE55" i="167"/>
  <c r="AG55" i="167" s="1"/>
  <c r="AD55" i="167"/>
  <c r="AF55" i="167" s="1"/>
  <c r="AH55" i="167" s="1"/>
  <c r="AE71" i="167"/>
  <c r="AG71" i="167" s="1"/>
  <c r="AD71" i="167"/>
  <c r="AF71" i="167" s="1"/>
  <c r="AH71" i="167" s="1"/>
  <c r="AE87" i="167"/>
  <c r="AG87" i="167" s="1"/>
  <c r="AD87" i="167"/>
  <c r="AF87" i="167" s="1"/>
  <c r="AH87" i="167" s="1"/>
  <c r="AE95" i="167"/>
  <c r="AG95" i="167" s="1"/>
  <c r="AD95" i="167"/>
  <c r="AF95" i="167" s="1"/>
  <c r="AH95" i="167" s="1"/>
  <c r="AE111" i="167"/>
  <c r="AG111" i="167" s="1"/>
  <c r="AD111" i="167"/>
  <c r="AF111" i="167" s="1"/>
  <c r="AH111" i="167" s="1"/>
  <c r="AD22" i="167"/>
  <c r="AF22" i="167" s="1"/>
  <c r="AH22" i="167" s="1"/>
  <c r="AE22" i="167"/>
  <c r="AG22" i="167" s="1"/>
  <c r="AD30" i="167"/>
  <c r="AF30" i="167" s="1"/>
  <c r="AH30" i="167" s="1"/>
  <c r="AE30" i="167"/>
  <c r="AG30" i="167" s="1"/>
  <c r="AD38" i="167"/>
  <c r="AF38" i="167" s="1"/>
  <c r="AH38" i="167" s="1"/>
  <c r="AE38" i="167"/>
  <c r="AG38" i="167" s="1"/>
  <c r="AD46" i="167"/>
  <c r="AF46" i="167" s="1"/>
  <c r="AH46" i="167" s="1"/>
  <c r="AE46" i="167"/>
  <c r="AG46" i="167" s="1"/>
  <c r="AD54" i="167"/>
  <c r="AF54" i="167" s="1"/>
  <c r="AH54" i="167" s="1"/>
  <c r="AE54" i="167"/>
  <c r="AG54" i="167" s="1"/>
  <c r="AD62" i="167"/>
  <c r="AF62" i="167" s="1"/>
  <c r="AH62" i="167" s="1"/>
  <c r="AE62" i="167"/>
  <c r="AG62" i="167" s="1"/>
  <c r="AD70" i="167"/>
  <c r="AF70" i="167" s="1"/>
  <c r="AH70" i="167" s="1"/>
  <c r="AE70" i="167"/>
  <c r="AG70" i="167" s="1"/>
  <c r="AD78" i="167"/>
  <c r="AF78" i="167" s="1"/>
  <c r="AH78" i="167" s="1"/>
  <c r="AE78" i="167"/>
  <c r="AG78" i="167" s="1"/>
  <c r="AD86" i="167"/>
  <c r="AF86" i="167" s="1"/>
  <c r="AH86" i="167" s="1"/>
  <c r="AE86" i="167"/>
  <c r="AG86" i="167" s="1"/>
  <c r="AD94" i="167"/>
  <c r="AF94" i="167" s="1"/>
  <c r="AH94" i="167" s="1"/>
  <c r="AE94" i="167"/>
  <c r="AG94" i="167" s="1"/>
  <c r="AD102" i="167"/>
  <c r="AF102" i="167" s="1"/>
  <c r="AH102" i="167" s="1"/>
  <c r="AE102" i="167"/>
  <c r="AG102" i="167" s="1"/>
  <c r="AD110" i="167"/>
  <c r="AF110" i="167" s="1"/>
  <c r="AH110" i="167" s="1"/>
  <c r="AE110" i="167"/>
  <c r="AG110" i="167" s="1"/>
  <c r="AI98" i="167"/>
  <c r="AI106" i="167"/>
  <c r="AD20" i="167"/>
  <c r="AF20" i="167" s="1"/>
  <c r="AH20" i="167" s="1"/>
  <c r="AE20" i="167"/>
  <c r="AG20" i="167" s="1"/>
  <c r="AD28" i="167"/>
  <c r="AF28" i="167" s="1"/>
  <c r="AH28" i="167" s="1"/>
  <c r="AE28" i="167"/>
  <c r="AG28" i="167" s="1"/>
  <c r="AD36" i="167"/>
  <c r="AF36" i="167" s="1"/>
  <c r="AH36" i="167" s="1"/>
  <c r="AE36" i="167"/>
  <c r="AG36" i="167" s="1"/>
  <c r="AD44" i="167"/>
  <c r="AF44" i="167" s="1"/>
  <c r="AH44" i="167" s="1"/>
  <c r="AE44" i="167"/>
  <c r="AG44" i="167" s="1"/>
  <c r="AD52" i="167"/>
  <c r="AF52" i="167" s="1"/>
  <c r="AH52" i="167" s="1"/>
  <c r="AE52" i="167"/>
  <c r="AG52" i="167" s="1"/>
  <c r="AD60" i="167"/>
  <c r="AF60" i="167" s="1"/>
  <c r="AH60" i="167" s="1"/>
  <c r="AE60" i="167"/>
  <c r="AG60" i="167" s="1"/>
  <c r="AD68" i="167"/>
  <c r="AF68" i="167" s="1"/>
  <c r="AH68" i="167" s="1"/>
  <c r="AE68" i="167"/>
  <c r="AG68" i="167" s="1"/>
  <c r="AD76" i="167"/>
  <c r="AF76" i="167" s="1"/>
  <c r="AH76" i="167" s="1"/>
  <c r="AE76" i="167"/>
  <c r="AG76" i="167" s="1"/>
  <c r="AD84" i="167"/>
  <c r="AF84" i="167" s="1"/>
  <c r="AH84" i="167" s="1"/>
  <c r="AE84" i="167"/>
  <c r="AG84" i="167" s="1"/>
  <c r="AE92" i="167"/>
  <c r="AG92" i="167" s="1"/>
  <c r="AD92" i="167"/>
  <c r="AF92" i="167" s="1"/>
  <c r="AH92" i="167" s="1"/>
  <c r="AE100" i="167"/>
  <c r="AG100" i="167" s="1"/>
  <c r="AD100" i="167"/>
  <c r="AF100" i="167" s="1"/>
  <c r="AH100" i="167" s="1"/>
  <c r="AE108" i="167"/>
  <c r="AG108" i="167" s="1"/>
  <c r="AD108" i="167"/>
  <c r="AF108" i="167" s="1"/>
  <c r="AH108" i="167" s="1"/>
  <c r="AE116" i="164"/>
  <c r="AE117" i="164" s="1"/>
  <c r="AG16" i="164"/>
  <c r="M20" i="164" l="1"/>
  <c r="M45" i="164"/>
  <c r="M59" i="164"/>
  <c r="M97" i="164"/>
  <c r="M39" i="164"/>
  <c r="M104" i="164"/>
  <c r="M47" i="164"/>
  <c r="M92" i="164"/>
  <c r="M90" i="164"/>
  <c r="M107" i="164"/>
  <c r="M77" i="164"/>
  <c r="M46" i="164"/>
  <c r="M83" i="164"/>
  <c r="M85" i="164"/>
  <c r="M24" i="164"/>
  <c r="M103" i="164"/>
  <c r="M55" i="164"/>
  <c r="M95" i="164"/>
  <c r="M109" i="164"/>
  <c r="M63" i="164"/>
  <c r="M38" i="164"/>
  <c r="M68" i="164"/>
  <c r="M50" i="164"/>
  <c r="M108" i="164"/>
  <c r="M23" i="164"/>
  <c r="M106" i="164"/>
  <c r="M82" i="164"/>
  <c r="M75" i="164"/>
  <c r="M32" i="164"/>
  <c r="M105" i="164"/>
  <c r="M60" i="164"/>
  <c r="M96" i="164"/>
  <c r="M29" i="164"/>
  <c r="M74" i="164"/>
  <c r="M72" i="164"/>
  <c r="M81" i="164"/>
  <c r="M69" i="164"/>
  <c r="M76" i="164"/>
  <c r="M30" i="164"/>
  <c r="M42" i="164"/>
  <c r="M26" i="164"/>
  <c r="M22" i="164"/>
  <c r="M70" i="164"/>
  <c r="M41" i="164"/>
  <c r="M21" i="164"/>
  <c r="M64" i="164"/>
  <c r="M89" i="164"/>
  <c r="M94" i="164"/>
  <c r="M19" i="164"/>
  <c r="M78" i="164"/>
  <c r="M61" i="164"/>
  <c r="M91" i="164"/>
  <c r="M62" i="164"/>
  <c r="M101" i="164"/>
  <c r="M52" i="164"/>
  <c r="M51" i="164"/>
  <c r="M93" i="164"/>
  <c r="M71" i="164"/>
  <c r="M33" i="164"/>
  <c r="M35" i="164"/>
  <c r="M65" i="164"/>
  <c r="M66" i="164"/>
  <c r="M100" i="164"/>
  <c r="M112" i="164"/>
  <c r="M18" i="164"/>
  <c r="M56" i="164"/>
  <c r="M80" i="164"/>
  <c r="M114" i="164"/>
  <c r="M99" i="164"/>
  <c r="M43" i="164"/>
  <c r="AE116" i="167"/>
  <c r="AE117" i="167" s="1"/>
  <c r="AG16" i="167"/>
  <c r="Q113" i="164" l="1"/>
  <c r="L113" i="164"/>
  <c r="I107" i="152"/>
  <c r="I109" i="152"/>
  <c r="L115" i="164"/>
  <c r="M115" i="164" s="1"/>
  <c r="Q115" i="164"/>
  <c r="L16" i="167"/>
  <c r="M16" i="167" l="1"/>
  <c r="M113" i="164"/>
  <c r="O116" i="164" l="1"/>
  <c r="H13" i="168" l="1"/>
  <c r="D10" i="24"/>
  <c r="AB23" i="168" l="1"/>
  <c r="AA24" i="168" s="1"/>
  <c r="AA27" i="168"/>
  <c r="B21" i="168" l="1" a="1"/>
  <c r="B21" i="168" s="1"/>
  <c r="B22" i="168" a="1"/>
  <c r="B22" i="168" s="1"/>
  <c r="B20" i="168"/>
  <c r="B18" i="168"/>
  <c r="J110" i="23"/>
  <c r="B24" i="168" l="1" a="1"/>
  <c r="B24" i="168" s="1"/>
  <c r="Q110" i="23"/>
  <c r="P110" i="23"/>
  <c r="O110" i="23"/>
  <c r="N110" i="23"/>
  <c r="M110" i="23"/>
  <c r="L110" i="23"/>
  <c r="B23" i="167"/>
  <c r="B48" i="167"/>
  <c r="B53" i="167"/>
  <c r="AK90" i="167"/>
  <c r="AJ27" i="164"/>
  <c r="AJ49" i="164"/>
  <c r="AJ31" i="164"/>
  <c r="AK60" i="164"/>
  <c r="AK66" i="167"/>
  <c r="B110" i="167"/>
  <c r="B3" i="164"/>
  <c r="AJ90" i="164"/>
  <c r="AK61" i="164"/>
  <c r="AJ54" i="167"/>
  <c r="AK78" i="167"/>
  <c r="AJ83" i="167"/>
  <c r="AJ35" i="167"/>
  <c r="AJ20" i="167"/>
  <c r="AJ111" i="164"/>
  <c r="AK59" i="164"/>
  <c r="AJ38" i="164"/>
  <c r="AJ16" i="167"/>
  <c r="AJ84" i="167"/>
  <c r="AJ44" i="164"/>
  <c r="AR10" i="164"/>
  <c r="AR10" i="167"/>
  <c r="B73" i="167"/>
  <c r="AR8" i="164"/>
  <c r="AJ68" i="167"/>
  <c r="AK89" i="167"/>
  <c r="AJ45" i="164"/>
  <c r="B76" i="167"/>
  <c r="AJ64" i="164"/>
  <c r="AJ59" i="164"/>
  <c r="B75" i="167"/>
  <c r="AN7" i="167"/>
  <c r="B102" i="167"/>
  <c r="AJ94" i="164"/>
  <c r="AK56" i="164"/>
  <c r="AK88" i="167"/>
  <c r="AJ36" i="164"/>
  <c r="AK25" i="164"/>
  <c r="B44" i="167"/>
  <c r="AJ40" i="164"/>
  <c r="AJ115" i="164"/>
  <c r="AK61" i="167"/>
  <c r="AJ80" i="167"/>
  <c r="AK104" i="167"/>
  <c r="AR12" i="167"/>
  <c r="AJ89" i="167"/>
  <c r="AR18" i="167"/>
  <c r="AK83" i="167"/>
  <c r="AJ69" i="167"/>
  <c r="B64" i="167"/>
  <c r="B59" i="167"/>
  <c r="AK73" i="167"/>
  <c r="AK28" i="164"/>
  <c r="B39" i="167"/>
  <c r="B97" i="167"/>
  <c r="AJ64" i="167"/>
  <c r="AK44" i="164"/>
  <c r="AJ56" i="164"/>
  <c r="B22" i="167"/>
  <c r="AR5" i="167"/>
  <c r="AJ62" i="164"/>
  <c r="AK27" i="164"/>
  <c r="AJ114" i="167"/>
  <c r="B62" i="167"/>
  <c r="AK106" i="167"/>
  <c r="AK22" i="167"/>
  <c r="AK80" i="167"/>
  <c r="AK89" i="164"/>
  <c r="AJ52" i="164"/>
  <c r="AK56" i="167"/>
  <c r="B83" i="167"/>
  <c r="AK107" i="164"/>
  <c r="AK49" i="164"/>
  <c r="AJ112" i="167"/>
  <c r="AK37" i="167"/>
  <c r="AJ95" i="164"/>
  <c r="AJ25" i="167"/>
  <c r="AK97" i="167"/>
  <c r="B103" i="167"/>
  <c r="AK114" i="167"/>
  <c r="AK45" i="164"/>
  <c r="AJ94" i="167"/>
  <c r="AK19" i="167"/>
  <c r="B85" i="167"/>
  <c r="AK23" i="167"/>
  <c r="AK21" i="164"/>
  <c r="B91" i="167"/>
  <c r="AJ103" i="164"/>
  <c r="AJ97" i="164"/>
  <c r="AK105" i="164"/>
  <c r="AK86" i="167"/>
  <c r="AJ58" i="167"/>
  <c r="B101" i="167"/>
  <c r="AK108" i="164"/>
  <c r="B35" i="167"/>
  <c r="B94" i="167"/>
  <c r="B31" i="167"/>
  <c r="AK108" i="167"/>
  <c r="B105" i="167"/>
  <c r="AK72" i="167"/>
  <c r="B92" i="167"/>
  <c r="AJ43" i="167"/>
  <c r="AK69" i="167"/>
  <c r="AJ73" i="164"/>
  <c r="AK81" i="164"/>
  <c r="AK83" i="164"/>
  <c r="AK93" i="164"/>
  <c r="AK27" i="167"/>
  <c r="B108" i="167"/>
  <c r="B29" i="167"/>
  <c r="AK28" i="167"/>
  <c r="AJ89" i="164"/>
  <c r="AJ63" i="167"/>
  <c r="AK70" i="164"/>
  <c r="AJ21" i="164"/>
  <c r="AK46" i="167"/>
  <c r="AR4" i="164"/>
  <c r="AK60" i="167"/>
  <c r="AK36" i="164"/>
  <c r="AJ24" i="164"/>
  <c r="AJ46" i="167"/>
  <c r="B96" i="167"/>
  <c r="AJ57" i="164"/>
  <c r="AK97" i="164"/>
  <c r="AR6" i="164"/>
  <c r="AR12" i="164"/>
  <c r="AR13" i="164"/>
  <c r="AK76" i="167"/>
  <c r="AK26" i="164"/>
  <c r="AN7" i="164"/>
  <c r="AK42" i="164"/>
  <c r="AK87" i="167"/>
  <c r="AK81" i="167"/>
  <c r="AJ105" i="164"/>
  <c r="AK34" i="164"/>
  <c r="AJ114" i="164"/>
  <c r="AJ82" i="164"/>
  <c r="AJ59" i="167"/>
  <c r="AK85" i="164"/>
  <c r="AK64" i="167"/>
  <c r="B111" i="167"/>
  <c r="AK39" i="164"/>
  <c r="AJ78" i="164"/>
  <c r="AJ95" i="167"/>
  <c r="AR18" i="164"/>
  <c r="B88" i="167"/>
  <c r="AK50" i="167"/>
  <c r="AJ46" i="164"/>
  <c r="AJ99" i="167"/>
  <c r="B80" i="167"/>
  <c r="AJ58" i="164"/>
  <c r="AK78" i="164"/>
  <c r="AJ92" i="164"/>
  <c r="AJ92" i="167"/>
  <c r="AK99" i="167"/>
  <c r="B87" i="167"/>
  <c r="AK112" i="164"/>
  <c r="AK72" i="164"/>
  <c r="B106" i="167"/>
  <c r="AJ23" i="164"/>
  <c r="B61" i="167"/>
  <c r="AJ23" i="167"/>
  <c r="AK35" i="164"/>
  <c r="AJ84" i="164"/>
  <c r="AJ22" i="164"/>
  <c r="AK69" i="164"/>
  <c r="AJ108" i="164"/>
  <c r="AJ72" i="164"/>
  <c r="AJ73" i="167"/>
  <c r="AJ75" i="167"/>
  <c r="AK102" i="167"/>
  <c r="AJ107" i="164"/>
  <c r="B60" i="167"/>
  <c r="AK29" i="167"/>
  <c r="AJ30" i="164"/>
  <c r="AK67" i="164"/>
  <c r="B25" i="167"/>
  <c r="AJ100" i="167"/>
  <c r="AK95" i="167"/>
  <c r="AJ18" i="164"/>
  <c r="AJ86" i="164"/>
  <c r="AK109" i="164"/>
  <c r="AJ49" i="167"/>
  <c r="B82" i="167"/>
  <c r="AJ109" i="167"/>
  <c r="AK101" i="164"/>
  <c r="AK101" i="167"/>
  <c r="B30" i="167"/>
  <c r="AJ22" i="167"/>
  <c r="B104" i="167"/>
  <c r="B47" i="167"/>
  <c r="B55" i="167"/>
  <c r="AK113" i="167"/>
  <c r="B3" i="167"/>
  <c r="AK17" i="164"/>
  <c r="AJ71" i="164"/>
  <c r="B66" i="167"/>
  <c r="AR3" i="164"/>
  <c r="AK65" i="164"/>
  <c r="AK63" i="167"/>
  <c r="AK107" i="167"/>
  <c r="AK46" i="164"/>
  <c r="AJ88" i="167"/>
  <c r="B114" i="167"/>
  <c r="B63" i="167"/>
  <c r="AK90" i="164"/>
  <c r="AJ31" i="167"/>
  <c r="AJ106" i="167"/>
  <c r="B81" i="167"/>
  <c r="B86" i="167"/>
  <c r="AK52" i="167"/>
  <c r="AJ36" i="167"/>
  <c r="AJ45" i="167"/>
  <c r="AK24" i="164"/>
  <c r="AJ102" i="167"/>
  <c r="AK112" i="167"/>
  <c r="AR8" i="167"/>
  <c r="B4" i="164"/>
  <c r="B79" i="167"/>
  <c r="AJ88" i="164"/>
  <c r="AK114" i="164"/>
  <c r="AJ26" i="164"/>
  <c r="AR11" i="167"/>
  <c r="AJ48" i="164"/>
  <c r="B90" i="167"/>
  <c r="AJ29" i="167"/>
  <c r="AK84" i="164"/>
  <c r="AK47" i="164"/>
  <c r="AK47" i="167"/>
  <c r="B115" i="167"/>
  <c r="AJ86" i="167"/>
  <c r="AK103" i="167"/>
  <c r="AK34" i="167"/>
  <c r="AK95" i="164"/>
  <c r="AK35" i="167"/>
  <c r="AK75" i="167"/>
  <c r="AJ99" i="164"/>
  <c r="B56" i="167"/>
  <c r="AJ98" i="164"/>
  <c r="B26" i="167"/>
  <c r="AR15" i="167"/>
  <c r="AJ70" i="167"/>
  <c r="AK57" i="167"/>
  <c r="AJ38" i="167"/>
  <c r="AJ56" i="167"/>
  <c r="AJ43" i="164"/>
  <c r="AK100" i="167"/>
  <c r="AJ29" i="164"/>
  <c r="AK55" i="167"/>
  <c r="AK92" i="164"/>
  <c r="AK40" i="167"/>
  <c r="AJ87" i="167"/>
  <c r="AR7" i="167"/>
  <c r="AJ78" i="167"/>
  <c r="AJ113" i="167"/>
  <c r="AJ61" i="167"/>
  <c r="AK52" i="164"/>
  <c r="AK82" i="167"/>
  <c r="AJ32" i="167"/>
  <c r="AJ50" i="167"/>
  <c r="AJ91" i="167"/>
  <c r="AJ108" i="167"/>
  <c r="AJ104" i="164"/>
  <c r="B54" i="167"/>
  <c r="AK106" i="164"/>
  <c r="AJ113" i="164"/>
  <c r="AJ93" i="167"/>
  <c r="AJ75" i="164"/>
  <c r="AJ79" i="167"/>
  <c r="B98" i="167"/>
  <c r="AR5" i="164"/>
  <c r="AK55" i="164"/>
  <c r="B45" i="167"/>
  <c r="AK17" i="167"/>
  <c r="B57" i="167"/>
  <c r="AJ101" i="167"/>
  <c r="AJ62" i="167"/>
  <c r="AK21" i="167"/>
  <c r="AK70" i="167"/>
  <c r="AK115" i="167"/>
  <c r="AK115" i="164"/>
  <c r="AJ104" i="167"/>
  <c r="AK20" i="164"/>
  <c r="B37" i="167"/>
  <c r="AK74" i="167"/>
  <c r="B107" i="167"/>
  <c r="AJ67" i="167"/>
  <c r="AK104" i="164"/>
  <c r="AK63" i="164"/>
  <c r="AJ26" i="167"/>
  <c r="AK94" i="167"/>
  <c r="B24" i="167"/>
  <c r="AK91" i="164"/>
  <c r="AK51" i="164"/>
  <c r="B4" i="167"/>
  <c r="B40" i="167"/>
  <c r="AK41" i="167"/>
  <c r="AK39" i="167"/>
  <c r="AJ47" i="167"/>
  <c r="AK93" i="167"/>
  <c r="AK85" i="167"/>
  <c r="AK79" i="167"/>
  <c r="AK66" i="164"/>
  <c r="AK77" i="164"/>
  <c r="B112" i="167"/>
  <c r="AR3" i="167"/>
  <c r="AJ101" i="164"/>
  <c r="AJ77" i="167"/>
  <c r="AJ107" i="167"/>
  <c r="B95" i="167"/>
  <c r="AK76" i="164"/>
  <c r="AJ111" i="167"/>
  <c r="AK62" i="164"/>
  <c r="AJ40" i="167"/>
  <c r="AK37" i="164"/>
  <c r="B42" i="167"/>
  <c r="B28" i="167"/>
  <c r="B34" i="167"/>
  <c r="AJ16" i="164"/>
  <c r="AK74" i="164"/>
  <c r="AJ63" i="164"/>
  <c r="AK87" i="164"/>
  <c r="AK25" i="167"/>
  <c r="B49" i="167"/>
  <c r="B19" i="167"/>
  <c r="AK48" i="164"/>
  <c r="B50" i="167"/>
  <c r="AJ100" i="164"/>
  <c r="AK32" i="164"/>
  <c r="AJ47" i="164"/>
  <c r="AJ18" i="167"/>
  <c r="AK43" i="164"/>
  <c r="B113" i="167"/>
  <c r="B74" i="167"/>
  <c r="AK109" i="167"/>
  <c r="B78" i="167"/>
  <c r="AJ81" i="164"/>
  <c r="AJ110" i="167"/>
  <c r="B69" i="167"/>
  <c r="B17" i="167"/>
  <c r="AJ68" i="164"/>
  <c r="AJ70" i="164"/>
  <c r="AJ21" i="167"/>
  <c r="AJ69" i="164"/>
  <c r="B93" i="167"/>
  <c r="AK53" i="167"/>
  <c r="AJ112" i="164"/>
  <c r="AR14" i="167"/>
  <c r="AK68" i="164"/>
  <c r="AR19" i="167"/>
  <c r="AJ17" i="167"/>
  <c r="AK98" i="167"/>
  <c r="AK31" i="164"/>
  <c r="AJ110" i="164"/>
  <c r="AJ33" i="167"/>
  <c r="AR11" i="164"/>
  <c r="AR9" i="167"/>
  <c r="AK48" i="167"/>
  <c r="AK68" i="167"/>
  <c r="AK49" i="167"/>
  <c r="B33" i="167"/>
  <c r="AK58" i="164"/>
  <c r="B41" i="167"/>
  <c r="AJ27" i="167"/>
  <c r="AJ55" i="164"/>
  <c r="B71" i="167"/>
  <c r="B68" i="167"/>
  <c r="AJ37" i="164"/>
  <c r="AK33" i="164"/>
  <c r="AK36" i="167"/>
  <c r="AK92" i="167"/>
  <c r="B89" i="167"/>
  <c r="AJ77" i="164"/>
  <c r="AJ25" i="164"/>
  <c r="B84" i="167"/>
  <c r="AJ28" i="164"/>
  <c r="B99" i="167"/>
  <c r="AK64" i="164"/>
  <c r="AK31" i="167"/>
  <c r="AJ97" i="167"/>
  <c r="AK53" i="164"/>
  <c r="AK45" i="167"/>
  <c r="AK51" i="167"/>
  <c r="AK82" i="164"/>
  <c r="AJ87" i="164"/>
  <c r="AK59" i="167"/>
  <c r="AK84" i="167"/>
  <c r="AK18" i="164"/>
  <c r="B52" i="167"/>
  <c r="AJ91" i="164"/>
  <c r="AJ42" i="167"/>
  <c r="AJ61" i="164"/>
  <c r="AK103" i="164"/>
  <c r="AJ54" i="164"/>
  <c r="AJ33" i="164"/>
  <c r="AJ66" i="164"/>
  <c r="AJ34" i="167"/>
  <c r="AK22" i="164"/>
  <c r="AJ17" i="164"/>
  <c r="AK102" i="164"/>
  <c r="B67" i="167"/>
  <c r="AJ79" i="164"/>
  <c r="AK96" i="167"/>
  <c r="AK75" i="164"/>
  <c r="AK54" i="167"/>
  <c r="AK88" i="164"/>
  <c r="B77" i="167"/>
  <c r="AJ102" i="164"/>
  <c r="AJ96" i="164"/>
  <c r="AJ65" i="167"/>
  <c r="AJ115" i="167"/>
  <c r="AK50" i="164"/>
  <c r="AK20" i="167"/>
  <c r="AR15" i="164"/>
  <c r="AJ20" i="164"/>
  <c r="AK44" i="167"/>
  <c r="B65" i="167"/>
  <c r="B46" i="167"/>
  <c r="AJ85" i="164"/>
  <c r="B5" i="164"/>
  <c r="AJ93" i="164"/>
  <c r="AJ74" i="167"/>
  <c r="AR4" i="167"/>
  <c r="AR16" i="164"/>
  <c r="AK38" i="167"/>
  <c r="B21" i="167"/>
  <c r="AJ83" i="164"/>
  <c r="AJ71" i="167"/>
  <c r="AJ66" i="167"/>
  <c r="AK73" i="164"/>
  <c r="AJ74" i="164"/>
  <c r="B70" i="167"/>
  <c r="AR9" i="164"/>
  <c r="AJ39" i="167"/>
  <c r="AK42" i="167"/>
  <c r="AJ76" i="164"/>
  <c r="AK100" i="164"/>
  <c r="AK24" i="167"/>
  <c r="AK111" i="164"/>
  <c r="B20" i="167"/>
  <c r="B72" i="167"/>
  <c r="B32" i="167"/>
  <c r="AJ19" i="167"/>
  <c r="AK99" i="164"/>
  <c r="AJ67" i="164"/>
  <c r="AK54" i="164"/>
  <c r="AJ35" i="164"/>
  <c r="AK77" i="167"/>
  <c r="AK79" i="164"/>
  <c r="AK80" i="164"/>
  <c r="AK67" i="167"/>
  <c r="AJ53" i="167"/>
  <c r="AK16" i="167"/>
  <c r="AJ105" i="167"/>
  <c r="AK96" i="164"/>
  <c r="AK98" i="164"/>
  <c r="AK43" i="167"/>
  <c r="AK58" i="167"/>
  <c r="AK62" i="167"/>
  <c r="AK65" i="167"/>
  <c r="AR17" i="167"/>
  <c r="AK26" i="167"/>
  <c r="AJ96" i="167"/>
  <c r="B18" i="167"/>
  <c r="AK110" i="164"/>
  <c r="AJ103" i="167"/>
  <c r="AK32" i="167"/>
  <c r="AR19" i="164"/>
  <c r="AK71" i="164"/>
  <c r="AR13" i="167"/>
  <c r="AK86" i="164"/>
  <c r="AJ82" i="167"/>
  <c r="AK16" i="164"/>
  <c r="B109" i="167"/>
  <c r="AK91" i="167"/>
  <c r="AK30" i="167"/>
  <c r="AR6" i="167"/>
  <c r="AJ52" i="167"/>
  <c r="AJ60" i="167"/>
  <c r="B38" i="167"/>
  <c r="B100" i="167"/>
  <c r="AJ41" i="164"/>
  <c r="AR2" i="167"/>
  <c r="AR14" i="164"/>
  <c r="AJ55" i="167"/>
  <c r="AR17" i="164"/>
  <c r="AJ53" i="164"/>
  <c r="AK105" i="167"/>
  <c r="AJ51" i="164"/>
  <c r="AJ39" i="164"/>
  <c r="AJ106" i="164"/>
  <c r="AK110" i="167"/>
  <c r="AJ48" i="167"/>
  <c r="AJ81" i="167"/>
  <c r="B36" i="167"/>
  <c r="AK29" i="164"/>
  <c r="AK19" i="164"/>
  <c r="AJ60" i="164"/>
  <c r="AJ90" i="167"/>
  <c r="AK23" i="164"/>
  <c r="AJ42" i="164"/>
  <c r="AK57" i="164"/>
  <c r="AR2" i="164"/>
  <c r="B5" i="167"/>
  <c r="AK94" i="164"/>
  <c r="AJ34" i="164"/>
  <c r="AJ44" i="167"/>
  <c r="AJ19" i="164"/>
  <c r="AJ37" i="167"/>
  <c r="B51" i="167"/>
  <c r="AK30" i="164"/>
  <c r="AJ85" i="167"/>
  <c r="AJ80" i="164"/>
  <c r="AJ57" i="167"/>
  <c r="AJ30" i="167"/>
  <c r="AJ51" i="167"/>
  <c r="AJ28" i="167"/>
  <c r="AJ32" i="164"/>
  <c r="B27" i="167"/>
  <c r="AJ65" i="164"/>
  <c r="AK38" i="164"/>
  <c r="AK113" i="164"/>
  <c r="AJ24" i="167"/>
  <c r="AK33" i="167"/>
  <c r="B58" i="167"/>
  <c r="AJ76" i="167"/>
  <c r="AR16" i="167"/>
  <c r="AJ72" i="167"/>
  <c r="AJ41" i="167"/>
  <c r="AK40" i="164"/>
  <c r="AJ50" i="164"/>
  <c r="AK41" i="164"/>
  <c r="AK71" i="167"/>
  <c r="AK111" i="167"/>
  <c r="AK18" i="167"/>
  <c r="AJ109" i="164"/>
  <c r="B43" i="167"/>
  <c r="AJ98" i="167"/>
  <c r="AR7" i="164"/>
  <c r="C55" i="167" l="1"/>
  <c r="I49" i="156"/>
  <c r="L55" i="167"/>
  <c r="E55" i="167"/>
  <c r="D55" i="167"/>
  <c r="C91" i="167"/>
  <c r="L91" i="167"/>
  <c r="I85" i="156"/>
  <c r="E91" i="167"/>
  <c r="D91" i="167"/>
  <c r="I63" i="156"/>
  <c r="L69" i="167"/>
  <c r="C69" i="167"/>
  <c r="D69" i="167"/>
  <c r="E69" i="167"/>
  <c r="L104" i="167"/>
  <c r="C104" i="167"/>
  <c r="I98" i="156"/>
  <c r="D104" i="167"/>
  <c r="E104" i="167"/>
  <c r="E84" i="167"/>
  <c r="L84" i="167"/>
  <c r="I78" i="156"/>
  <c r="D84" i="167"/>
  <c r="C84" i="167"/>
  <c r="D44" i="167"/>
  <c r="L44" i="167"/>
  <c r="I38" i="156"/>
  <c r="E44" i="167"/>
  <c r="C44" i="167"/>
  <c r="E87" i="167"/>
  <c r="C87" i="167"/>
  <c r="L87" i="167"/>
  <c r="D87" i="167"/>
  <c r="I81" i="156"/>
  <c r="C81" i="167"/>
  <c r="E81" i="167"/>
  <c r="M81" i="167" s="1"/>
  <c r="L81" i="167"/>
  <c r="D81" i="167"/>
  <c r="I75" i="156"/>
  <c r="C30" i="167"/>
  <c r="I24" i="156"/>
  <c r="L30" i="167"/>
  <c r="E30" i="167"/>
  <c r="D30" i="167"/>
  <c r="AQ13" i="167"/>
  <c r="AQ3" i="167"/>
  <c r="AQ12" i="167"/>
  <c r="AQ6" i="167"/>
  <c r="AQ10" i="167"/>
  <c r="AQ7" i="167"/>
  <c r="AQ4" i="167"/>
  <c r="AQ5" i="167"/>
  <c r="AQ9" i="167"/>
  <c r="AQ2" i="167"/>
  <c r="AQ8" i="167"/>
  <c r="AQ11" i="167"/>
  <c r="L31" i="167"/>
  <c r="D31" i="167"/>
  <c r="E31" i="167"/>
  <c r="I25" i="156"/>
  <c r="C31" i="167"/>
  <c r="I84" i="156"/>
  <c r="E90" i="167"/>
  <c r="L90" i="167"/>
  <c r="D90" i="167"/>
  <c r="C90" i="167"/>
  <c r="L62" i="167"/>
  <c r="E62" i="167"/>
  <c r="C62" i="167"/>
  <c r="I56" i="156"/>
  <c r="D62" i="167"/>
  <c r="L24" i="167"/>
  <c r="C24" i="167"/>
  <c r="I18" i="156"/>
  <c r="D24" i="167"/>
  <c r="E24" i="167"/>
  <c r="I59" i="156"/>
  <c r="D65" i="167"/>
  <c r="L65" i="167"/>
  <c r="E65" i="167"/>
  <c r="C65" i="167"/>
  <c r="D50" i="167"/>
  <c r="L50" i="167"/>
  <c r="C50" i="167"/>
  <c r="E50" i="167"/>
  <c r="I44" i="156"/>
  <c r="I55" i="156"/>
  <c r="D61" i="167"/>
  <c r="L61" i="167"/>
  <c r="C61" i="167"/>
  <c r="E61" i="167"/>
  <c r="AQ16" i="164"/>
  <c r="AQ14" i="164"/>
  <c r="AQ15" i="164"/>
  <c r="AQ17" i="164"/>
  <c r="C21" i="167"/>
  <c r="E21" i="167"/>
  <c r="L21" i="167"/>
  <c r="I15" i="156"/>
  <c r="D21" i="167"/>
  <c r="D94" i="167"/>
  <c r="I88" i="156"/>
  <c r="L94" i="167"/>
  <c r="C94" i="167"/>
  <c r="E94" i="167"/>
  <c r="C67" i="167"/>
  <c r="D67" i="167"/>
  <c r="I61" i="156"/>
  <c r="E67" i="167"/>
  <c r="L67" i="167"/>
  <c r="D80" i="167"/>
  <c r="E80" i="167"/>
  <c r="L80" i="167"/>
  <c r="I74" i="156"/>
  <c r="C80" i="167"/>
  <c r="I83" i="156"/>
  <c r="C89" i="167"/>
  <c r="L89" i="167"/>
  <c r="D89" i="167"/>
  <c r="E89" i="167"/>
  <c r="L51" i="167"/>
  <c r="E51" i="167"/>
  <c r="C51" i="167"/>
  <c r="D51" i="167"/>
  <c r="I45" i="156"/>
  <c r="D112" i="167"/>
  <c r="L112" i="167"/>
  <c r="I106" i="156"/>
  <c r="C112" i="167"/>
  <c r="E112" i="167"/>
  <c r="D113" i="167"/>
  <c r="E113" i="167"/>
  <c r="L113" i="167"/>
  <c r="C113" i="167"/>
  <c r="I107" i="156"/>
  <c r="E95" i="167"/>
  <c r="L95" i="167"/>
  <c r="I89" i="156"/>
  <c r="D95" i="167"/>
  <c r="C95" i="167"/>
  <c r="I86" i="156"/>
  <c r="L92" i="167"/>
  <c r="C92" i="167"/>
  <c r="E92" i="167"/>
  <c r="D92" i="167"/>
  <c r="E20" i="167"/>
  <c r="I14" i="156"/>
  <c r="D20" i="167"/>
  <c r="L20" i="167"/>
  <c r="C20" i="167"/>
  <c r="I91" i="156"/>
  <c r="L97" i="167"/>
  <c r="D97" i="167"/>
  <c r="C97" i="167"/>
  <c r="E97" i="167"/>
  <c r="C38" i="167"/>
  <c r="I32" i="156"/>
  <c r="L38" i="167"/>
  <c r="E38" i="167"/>
  <c r="D38" i="167"/>
  <c r="E25" i="167"/>
  <c r="D25" i="167"/>
  <c r="L25" i="167"/>
  <c r="C25" i="167"/>
  <c r="I19" i="156"/>
  <c r="C83" i="167"/>
  <c r="D83" i="167"/>
  <c r="E83" i="167"/>
  <c r="I77" i="156"/>
  <c r="L83" i="167"/>
  <c r="C88" i="167"/>
  <c r="E88" i="167"/>
  <c r="L88" i="167"/>
  <c r="D88" i="167"/>
  <c r="I82" i="156"/>
  <c r="L103" i="167"/>
  <c r="E103" i="167"/>
  <c r="I97" i="156"/>
  <c r="D103" i="167"/>
  <c r="C103" i="167"/>
  <c r="D109" i="167"/>
  <c r="E109" i="167"/>
  <c r="L109" i="167"/>
  <c r="I103" i="156"/>
  <c r="C109" i="167"/>
  <c r="L106" i="167"/>
  <c r="C106" i="167"/>
  <c r="E106" i="167"/>
  <c r="I100" i="156"/>
  <c r="D106" i="167"/>
  <c r="L52" i="167"/>
  <c r="E52" i="167"/>
  <c r="I46" i="156"/>
  <c r="D52" i="167"/>
  <c r="C52" i="167"/>
  <c r="D66" i="167"/>
  <c r="E66" i="167"/>
  <c r="L66" i="167"/>
  <c r="C66" i="167"/>
  <c r="I60" i="156"/>
  <c r="I90" i="156"/>
  <c r="C96" i="167"/>
  <c r="L96" i="167"/>
  <c r="E96" i="167"/>
  <c r="D96" i="167"/>
  <c r="I105" i="156"/>
  <c r="C111" i="167"/>
  <c r="E111" i="167"/>
  <c r="D111" i="167"/>
  <c r="L111" i="167"/>
  <c r="D70" i="167"/>
  <c r="L70" i="167"/>
  <c r="C70" i="167"/>
  <c r="E70" i="167"/>
  <c r="I64" i="156"/>
  <c r="C115" i="167"/>
  <c r="I109" i="156"/>
  <c r="L115" i="167"/>
  <c r="E115" i="167"/>
  <c r="D115" i="167"/>
  <c r="D73" i="167"/>
  <c r="I67" i="156"/>
  <c r="C73" i="167"/>
  <c r="L73" i="167"/>
  <c r="E73" i="167"/>
  <c r="C82" i="167"/>
  <c r="I76" i="156"/>
  <c r="E82" i="167"/>
  <c r="D82" i="167"/>
  <c r="L82" i="167"/>
  <c r="C101" i="167"/>
  <c r="D101" i="167"/>
  <c r="E101" i="167"/>
  <c r="L101" i="167"/>
  <c r="I95" i="156"/>
  <c r="C49" i="167"/>
  <c r="L49" i="167"/>
  <c r="I43" i="156"/>
  <c r="D49" i="167"/>
  <c r="E49" i="167"/>
  <c r="C17" i="167"/>
  <c r="D17" i="167"/>
  <c r="E17" i="167"/>
  <c r="I11" i="156"/>
  <c r="L17" i="167"/>
  <c r="L37" i="167"/>
  <c r="I31" i="156"/>
  <c r="C37" i="167"/>
  <c r="D37" i="167"/>
  <c r="E37" i="167"/>
  <c r="D98" i="167"/>
  <c r="I92" i="156"/>
  <c r="L98" i="167"/>
  <c r="C98" i="167"/>
  <c r="E98" i="167"/>
  <c r="I40" i="156"/>
  <c r="D46" i="167"/>
  <c r="C46" i="167"/>
  <c r="E46" i="167"/>
  <c r="L46" i="167"/>
  <c r="AQ14" i="167"/>
  <c r="AQ15" i="167"/>
  <c r="AQ16" i="167"/>
  <c r="AQ17" i="167"/>
  <c r="AQ18" i="164"/>
  <c r="AQ19" i="164"/>
  <c r="E72" i="167"/>
  <c r="D72" i="167"/>
  <c r="L72" i="167"/>
  <c r="I66" i="156"/>
  <c r="C72" i="167"/>
  <c r="E40" i="167"/>
  <c r="C40" i="167"/>
  <c r="L40" i="167"/>
  <c r="I34" i="156"/>
  <c r="D40" i="167"/>
  <c r="I104" i="156"/>
  <c r="L110" i="167"/>
  <c r="C110" i="167"/>
  <c r="E110" i="167"/>
  <c r="D110" i="167"/>
  <c r="L100" i="167"/>
  <c r="I94" i="156"/>
  <c r="C100" i="167"/>
  <c r="D100" i="167"/>
  <c r="E100" i="167"/>
  <c r="D33" i="167"/>
  <c r="L33" i="167"/>
  <c r="I27" i="156"/>
  <c r="C33" i="167"/>
  <c r="E33" i="167"/>
  <c r="C22" i="167"/>
  <c r="L22" i="167"/>
  <c r="E22" i="167"/>
  <c r="I16" i="156"/>
  <c r="D22" i="167"/>
  <c r="AN6" i="167"/>
  <c r="D18" i="167"/>
  <c r="I12" i="156"/>
  <c r="C18" i="167"/>
  <c r="L18" i="167"/>
  <c r="E18" i="167"/>
  <c r="E86" i="167"/>
  <c r="C86" i="167"/>
  <c r="I80" i="156"/>
  <c r="D86" i="167"/>
  <c r="L86" i="167"/>
  <c r="D107" i="167"/>
  <c r="I101" i="156"/>
  <c r="L107" i="167"/>
  <c r="C107" i="167"/>
  <c r="E107" i="167"/>
  <c r="L27" i="167"/>
  <c r="I21" i="156"/>
  <c r="C27" i="167"/>
  <c r="E27" i="167"/>
  <c r="D27" i="167"/>
  <c r="L85" i="167"/>
  <c r="E85" i="167"/>
  <c r="I79" i="156"/>
  <c r="C85" i="167"/>
  <c r="D85" i="167"/>
  <c r="I13" i="156"/>
  <c r="D19" i="167"/>
  <c r="E19" i="167"/>
  <c r="C19" i="167"/>
  <c r="L19" i="167"/>
  <c r="E105" i="167"/>
  <c r="D105" i="167"/>
  <c r="L105" i="167"/>
  <c r="I99" i="156"/>
  <c r="C105" i="167"/>
  <c r="E23" i="167"/>
  <c r="I17" i="156"/>
  <c r="D23" i="167"/>
  <c r="L23" i="167"/>
  <c r="C23" i="167"/>
  <c r="L79" i="167"/>
  <c r="C79" i="167"/>
  <c r="D79" i="167"/>
  <c r="E79" i="167"/>
  <c r="I73" i="156"/>
  <c r="AQ19" i="167"/>
  <c r="AQ18" i="167"/>
  <c r="E41" i="167"/>
  <c r="L41" i="167"/>
  <c r="I35" i="156"/>
  <c r="D41" i="167"/>
  <c r="C41" i="167"/>
  <c r="C57" i="167"/>
  <c r="I51" i="156"/>
  <c r="D57" i="167"/>
  <c r="L57" i="167"/>
  <c r="E57" i="167"/>
  <c r="D60" i="167"/>
  <c r="C60" i="167"/>
  <c r="L60" i="167"/>
  <c r="E60" i="167"/>
  <c r="I54" i="156"/>
  <c r="L43" i="167"/>
  <c r="I37" i="156"/>
  <c r="C43" i="167"/>
  <c r="E43" i="167"/>
  <c r="D43" i="167"/>
  <c r="L56" i="167"/>
  <c r="C56" i="167"/>
  <c r="E56" i="167"/>
  <c r="I50" i="156"/>
  <c r="D56" i="167"/>
  <c r="C77" i="167"/>
  <c r="I71" i="156"/>
  <c r="D77" i="167"/>
  <c r="L77" i="167"/>
  <c r="E77" i="167"/>
  <c r="C32" i="167"/>
  <c r="D32" i="167"/>
  <c r="E32" i="167"/>
  <c r="I26" i="156"/>
  <c r="L32" i="167"/>
  <c r="C114" i="167"/>
  <c r="E114" i="167"/>
  <c r="I108" i="156"/>
  <c r="D114" i="167"/>
  <c r="L114" i="167"/>
  <c r="D34" i="167"/>
  <c r="C34" i="167"/>
  <c r="L34" i="167"/>
  <c r="E34" i="167"/>
  <c r="I28" i="156"/>
  <c r="L59" i="167"/>
  <c r="I53" i="156"/>
  <c r="C59" i="167"/>
  <c r="E59" i="167"/>
  <c r="D59" i="167"/>
  <c r="L29" i="167"/>
  <c r="C29" i="167"/>
  <c r="E29" i="167"/>
  <c r="I23" i="156"/>
  <c r="D29" i="167"/>
  <c r="I68" i="156"/>
  <c r="L74" i="167"/>
  <c r="C74" i="167"/>
  <c r="E74" i="167"/>
  <c r="D74" i="167"/>
  <c r="E47" i="167"/>
  <c r="D47" i="167"/>
  <c r="C47" i="167"/>
  <c r="I41" i="156"/>
  <c r="L47" i="167"/>
  <c r="L78" i="167"/>
  <c r="E78" i="167"/>
  <c r="D78" i="167"/>
  <c r="C78" i="167"/>
  <c r="I72" i="156"/>
  <c r="C45" i="167"/>
  <c r="E45" i="167"/>
  <c r="I39" i="156"/>
  <c r="D45" i="167"/>
  <c r="L45" i="167"/>
  <c r="C71" i="167"/>
  <c r="E71" i="167"/>
  <c r="D71" i="167"/>
  <c r="L71" i="167"/>
  <c r="I65" i="156"/>
  <c r="C64" i="167"/>
  <c r="E64" i="167"/>
  <c r="I58" i="156"/>
  <c r="D64" i="167"/>
  <c r="L64" i="167"/>
  <c r="D75" i="167"/>
  <c r="E75" i="167"/>
  <c r="L75" i="167"/>
  <c r="C75" i="167"/>
  <c r="I69" i="156"/>
  <c r="C102" i="167"/>
  <c r="I96" i="156"/>
  <c r="L102" i="167"/>
  <c r="D102" i="167"/>
  <c r="E102" i="167"/>
  <c r="AK116" i="164"/>
  <c r="AK117" i="164" s="1"/>
  <c r="I29" i="156"/>
  <c r="D35" i="167"/>
  <c r="E35" i="167"/>
  <c r="L35" i="167"/>
  <c r="C35" i="167"/>
  <c r="E42" i="167"/>
  <c r="I36" i="156"/>
  <c r="L42" i="167"/>
  <c r="D42" i="167"/>
  <c r="C42" i="167"/>
  <c r="C26" i="167"/>
  <c r="E26" i="167"/>
  <c r="D26" i="167"/>
  <c r="I20" i="156"/>
  <c r="L26" i="167"/>
  <c r="L39" i="167"/>
  <c r="D39" i="167"/>
  <c r="I33" i="156"/>
  <c r="C39" i="167"/>
  <c r="E39" i="167"/>
  <c r="E28" i="167"/>
  <c r="I22" i="156"/>
  <c r="C28" i="167"/>
  <c r="D28" i="167"/>
  <c r="L28" i="167"/>
  <c r="L108" i="167"/>
  <c r="D108" i="167"/>
  <c r="C108" i="167"/>
  <c r="I102" i="156"/>
  <c r="E108" i="167"/>
  <c r="I30" i="156"/>
  <c r="C36" i="167"/>
  <c r="D36" i="167"/>
  <c r="L36" i="167"/>
  <c r="E36" i="167"/>
  <c r="L58" i="167"/>
  <c r="D58" i="167"/>
  <c r="I52" i="156"/>
  <c r="E58" i="167"/>
  <c r="C58" i="167"/>
  <c r="L48" i="167"/>
  <c r="C48" i="167"/>
  <c r="I42" i="156"/>
  <c r="D48" i="167"/>
  <c r="E48" i="167"/>
  <c r="AN6" i="164"/>
  <c r="I47" i="156"/>
  <c r="E53" i="167"/>
  <c r="C53" i="167"/>
  <c r="D53" i="167"/>
  <c r="L53" i="167"/>
  <c r="I62" i="156"/>
  <c r="D68" i="167"/>
  <c r="E68" i="167"/>
  <c r="L68" i="167"/>
  <c r="C68" i="167"/>
  <c r="E99" i="167"/>
  <c r="I93" i="156"/>
  <c r="L99" i="167"/>
  <c r="D99" i="167"/>
  <c r="C99" i="167"/>
  <c r="AQ4" i="164"/>
  <c r="AQ7" i="164"/>
  <c r="AQ2" i="164"/>
  <c r="AQ6" i="164"/>
  <c r="AQ13" i="164"/>
  <c r="AQ10" i="164"/>
  <c r="AQ9" i="164"/>
  <c r="AQ8" i="164"/>
  <c r="AQ11" i="164"/>
  <c r="AQ3" i="164"/>
  <c r="AQ5" i="164"/>
  <c r="AQ12" i="164"/>
  <c r="E63" i="167"/>
  <c r="I57" i="156"/>
  <c r="D63" i="167"/>
  <c r="C63" i="167"/>
  <c r="L63" i="167"/>
  <c r="L76" i="167"/>
  <c r="I70" i="156"/>
  <c r="C76" i="167"/>
  <c r="D76" i="167"/>
  <c r="E76" i="167"/>
  <c r="E54" i="167"/>
  <c r="D54" i="167"/>
  <c r="L54" i="167"/>
  <c r="I48" i="156"/>
  <c r="C54" i="167"/>
  <c r="L93" i="167"/>
  <c r="E93" i="167"/>
  <c r="D93" i="167"/>
  <c r="I87" i="156"/>
  <c r="C93" i="167"/>
  <c r="AK116" i="167"/>
  <c r="AK117" i="167" s="1"/>
  <c r="M84" i="167"/>
  <c r="M95" i="167"/>
  <c r="E116" i="167"/>
  <c r="D13" i="24"/>
  <c r="D12" i="24"/>
  <c r="M67" i="167" l="1"/>
  <c r="M40" i="167"/>
  <c r="M103" i="167"/>
  <c r="M80" i="167"/>
  <c r="M24" i="167"/>
  <c r="M113" i="167"/>
  <c r="M23" i="167"/>
  <c r="M111" i="167"/>
  <c r="M46" i="167"/>
  <c r="M21" i="167"/>
  <c r="M100" i="167"/>
  <c r="M110" i="167"/>
  <c r="M44" i="167"/>
  <c r="M37" i="167"/>
  <c r="M108" i="167"/>
  <c r="M39" i="167"/>
  <c r="M48" i="167"/>
  <c r="M104" i="167"/>
  <c r="M76" i="167"/>
  <c r="M50" i="167"/>
  <c r="M33" i="167"/>
  <c r="M97" i="167"/>
  <c r="M82" i="167"/>
  <c r="M70" i="167"/>
  <c r="M106" i="167"/>
  <c r="M83" i="167"/>
  <c r="M92" i="167"/>
  <c r="M89" i="167"/>
  <c r="M87" i="167"/>
  <c r="M91" i="167"/>
  <c r="M115" i="167"/>
  <c r="M22" i="167"/>
  <c r="M51" i="167"/>
  <c r="M109" i="167"/>
  <c r="M38" i="167"/>
  <c r="M55" i="167"/>
  <c r="M20" i="167"/>
  <c r="M65" i="167"/>
  <c r="M52" i="167"/>
  <c r="M90" i="167"/>
  <c r="M26" i="167"/>
  <c r="M19" i="167"/>
  <c r="M94" i="167"/>
  <c r="M61" i="167"/>
  <c r="M63" i="167"/>
  <c r="M42" i="167"/>
  <c r="M68" i="167"/>
  <c r="M36" i="167"/>
  <c r="M78" i="167"/>
  <c r="M34" i="167"/>
  <c r="M85" i="167"/>
  <c r="M86" i="167"/>
  <c r="M72" i="167"/>
  <c r="M96" i="167"/>
  <c r="M112" i="167"/>
  <c r="M31" i="167"/>
  <c r="M69" i="167"/>
  <c r="M93" i="167"/>
  <c r="M64" i="167"/>
  <c r="M59" i="167"/>
  <c r="M60" i="167"/>
  <c r="M57" i="167"/>
  <c r="M41" i="167"/>
  <c r="M79" i="167"/>
  <c r="M18" i="167"/>
  <c r="M101" i="167"/>
  <c r="M54" i="167"/>
  <c r="M105" i="167"/>
  <c r="M107" i="167"/>
  <c r="M99" i="167"/>
  <c r="M102" i="167"/>
  <c r="M71" i="167"/>
  <c r="M74" i="167"/>
  <c r="M29" i="167"/>
  <c r="M32" i="167"/>
  <c r="M56" i="167"/>
  <c r="M98" i="167"/>
  <c r="M17" i="167"/>
  <c r="M53" i="167"/>
  <c r="M35" i="167"/>
  <c r="M75" i="167"/>
  <c r="M45" i="167"/>
  <c r="M43" i="167"/>
  <c r="M58" i="167"/>
  <c r="M30" i="167"/>
  <c r="M28" i="167"/>
  <c r="M47" i="167"/>
  <c r="M114" i="167"/>
  <c r="M88" i="167"/>
  <c r="M27" i="167"/>
  <c r="M49" i="167"/>
  <c r="M25" i="167"/>
  <c r="M77" i="167"/>
  <c r="M66" i="167"/>
  <c r="M73" i="167"/>
  <c r="M62" i="167"/>
  <c r="K110" i="23"/>
  <c r="D46" i="24"/>
  <c r="C46" i="24"/>
  <c r="B46" i="24"/>
  <c r="D47" i="24"/>
  <c r="C47" i="24"/>
  <c r="B47" i="24"/>
  <c r="D48" i="24"/>
  <c r="C48" i="24"/>
  <c r="B48" i="24"/>
  <c r="D49" i="24"/>
  <c r="C49" i="24"/>
  <c r="B49" i="24"/>
  <c r="D50" i="24"/>
  <c r="C50" i="24"/>
  <c r="B50" i="24"/>
  <c r="D51" i="24"/>
  <c r="C51" i="24"/>
  <c r="B51" i="24"/>
  <c r="D52" i="24"/>
  <c r="C52" i="24"/>
  <c r="B52" i="24"/>
  <c r="D53" i="24"/>
  <c r="C53" i="24"/>
  <c r="B53" i="24"/>
  <c r="D54" i="24"/>
  <c r="C54" i="24"/>
  <c r="B54" i="24"/>
  <c r="D55" i="24"/>
  <c r="C55" i="24"/>
  <c r="B55" i="24"/>
  <c r="D56" i="24"/>
  <c r="C56" i="24"/>
  <c r="B56" i="24"/>
  <c r="D57" i="24"/>
  <c r="C57" i="24"/>
  <c r="B57" i="24"/>
  <c r="D58" i="24"/>
  <c r="C58" i="24"/>
  <c r="B58" i="24"/>
  <c r="D59" i="24"/>
  <c r="C59" i="24"/>
  <c r="B59" i="24"/>
  <c r="D60" i="24"/>
  <c r="C60" i="24"/>
  <c r="B60" i="24"/>
  <c r="D61" i="24"/>
  <c r="C61" i="24"/>
  <c r="B61" i="24"/>
  <c r="D62" i="24"/>
  <c r="C62" i="24"/>
  <c r="B62" i="24"/>
  <c r="D63" i="24"/>
  <c r="C63" i="24"/>
  <c r="B63" i="24"/>
  <c r="D64" i="24"/>
  <c r="C64" i="24"/>
  <c r="B64" i="24"/>
  <c r="D65" i="24"/>
  <c r="C65" i="24"/>
  <c r="B65" i="24"/>
  <c r="D66" i="24"/>
  <c r="C66" i="24"/>
  <c r="B66" i="24"/>
  <c r="D67" i="24"/>
  <c r="C67" i="24"/>
  <c r="B67" i="24"/>
  <c r="D68" i="24"/>
  <c r="C68" i="24"/>
  <c r="B68" i="24"/>
  <c r="D69" i="24"/>
  <c r="C69" i="24"/>
  <c r="B69" i="24"/>
  <c r="D70" i="24"/>
  <c r="C70" i="24"/>
  <c r="B70" i="24"/>
  <c r="D71" i="24"/>
  <c r="C71" i="24"/>
  <c r="B71" i="24"/>
  <c r="D72" i="24"/>
  <c r="C72" i="24"/>
  <c r="B72" i="24"/>
  <c r="D73" i="24"/>
  <c r="C73" i="24"/>
  <c r="B73" i="24"/>
  <c r="D74" i="24"/>
  <c r="C74" i="24"/>
  <c r="B74" i="24"/>
  <c r="D75" i="24"/>
  <c r="C75" i="24"/>
  <c r="B75" i="24"/>
  <c r="D76" i="24"/>
  <c r="C76" i="24"/>
  <c r="B76" i="24"/>
  <c r="D77" i="24"/>
  <c r="C77" i="24"/>
  <c r="B77" i="24"/>
  <c r="D78" i="24"/>
  <c r="C78" i="24"/>
  <c r="B78" i="24"/>
  <c r="D79" i="24"/>
  <c r="C79" i="24"/>
  <c r="B79" i="24"/>
  <c r="D80" i="24"/>
  <c r="C80" i="24"/>
  <c r="B80" i="24"/>
  <c r="D81" i="24"/>
  <c r="C81" i="24"/>
  <c r="B81" i="24"/>
  <c r="D82" i="24"/>
  <c r="C82" i="24"/>
  <c r="B82" i="24"/>
  <c r="D83" i="24"/>
  <c r="C83" i="24"/>
  <c r="B83" i="24"/>
  <c r="D84" i="24"/>
  <c r="C84" i="24"/>
  <c r="B84" i="24"/>
  <c r="D85" i="24"/>
  <c r="C85" i="24"/>
  <c r="B85" i="24"/>
  <c r="D86" i="24"/>
  <c r="C86" i="24"/>
  <c r="B86" i="24"/>
  <c r="D87" i="24"/>
  <c r="C87" i="24"/>
  <c r="B87" i="24"/>
  <c r="D88" i="24"/>
  <c r="C88" i="24"/>
  <c r="B88" i="24"/>
  <c r="D89" i="24"/>
  <c r="C89" i="24"/>
  <c r="B89" i="24"/>
  <c r="D90" i="24"/>
  <c r="C90" i="24"/>
  <c r="B90" i="24"/>
  <c r="D91" i="24"/>
  <c r="C91" i="24"/>
  <c r="B91" i="24"/>
  <c r="D92" i="24"/>
  <c r="C92" i="24"/>
  <c r="B92" i="24"/>
  <c r="D93" i="24"/>
  <c r="C93" i="24"/>
  <c r="B93" i="24"/>
  <c r="D94" i="24"/>
  <c r="C94" i="24"/>
  <c r="B94" i="24"/>
  <c r="D95" i="24"/>
  <c r="C95" i="24"/>
  <c r="B95" i="24"/>
  <c r="D96" i="24"/>
  <c r="C96" i="24"/>
  <c r="B96" i="24"/>
  <c r="D97" i="24"/>
  <c r="C97" i="24"/>
  <c r="B97" i="24"/>
  <c r="D98" i="24"/>
  <c r="C98" i="24"/>
  <c r="B98" i="24"/>
  <c r="D99" i="24"/>
  <c r="C99" i="24"/>
  <c r="B99" i="24"/>
  <c r="D100" i="24"/>
  <c r="C100" i="24"/>
  <c r="B100" i="24"/>
  <c r="D101" i="24"/>
  <c r="C101" i="24"/>
  <c r="B101" i="24"/>
  <c r="D102" i="24"/>
  <c r="C102" i="24"/>
  <c r="B102" i="24"/>
  <c r="D103" i="24"/>
  <c r="C103" i="24"/>
  <c r="B103" i="24"/>
  <c r="D104" i="24"/>
  <c r="C104" i="24"/>
  <c r="B104" i="24"/>
  <c r="D105" i="24"/>
  <c r="C105" i="24"/>
  <c r="B105" i="24"/>
  <c r="D106" i="24"/>
  <c r="C106" i="24"/>
  <c r="B106" i="24"/>
  <c r="D107" i="24"/>
  <c r="C107" i="24"/>
  <c r="B107" i="24"/>
  <c r="D108" i="24"/>
  <c r="C108" i="24"/>
  <c r="B108" i="24"/>
  <c r="D109" i="24"/>
  <c r="C109" i="24"/>
  <c r="B109" i="24"/>
  <c r="E7" i="23"/>
  <c r="B11" i="24"/>
  <c r="B12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13" i="24"/>
  <c r="B14" i="24"/>
  <c r="B15" i="24"/>
  <c r="B16" i="24"/>
  <c r="B17" i="24"/>
  <c r="B18" i="24"/>
  <c r="B19" i="24"/>
  <c r="D45" i="24"/>
  <c r="C45" i="24"/>
  <c r="B45" i="24"/>
  <c r="D44" i="24"/>
  <c r="C44" i="24"/>
  <c r="B44" i="24"/>
  <c r="D43" i="24"/>
  <c r="C43" i="24"/>
  <c r="B43" i="24"/>
  <c r="D42" i="24"/>
  <c r="C42" i="24"/>
  <c r="B42" i="24"/>
  <c r="D41" i="24"/>
  <c r="C41" i="24"/>
  <c r="B41" i="24"/>
  <c r="D40" i="24"/>
  <c r="C40" i="24"/>
  <c r="B40" i="24"/>
  <c r="D39" i="24"/>
  <c r="C39" i="24"/>
  <c r="B39" i="24"/>
  <c r="D38" i="24"/>
  <c r="C38" i="24"/>
  <c r="B38" i="24"/>
  <c r="D37" i="24"/>
  <c r="C37" i="24"/>
  <c r="D36" i="24"/>
  <c r="C36" i="24"/>
  <c r="D35" i="24"/>
  <c r="C35" i="24"/>
  <c r="D34" i="24"/>
  <c r="C34" i="24"/>
  <c r="D33" i="24"/>
  <c r="C33" i="24"/>
  <c r="D32" i="24"/>
  <c r="C32" i="24"/>
  <c r="D31" i="24"/>
  <c r="C31" i="24"/>
  <c r="D30" i="24"/>
  <c r="C30" i="24"/>
  <c r="D29" i="24"/>
  <c r="C29" i="24"/>
  <c r="D28" i="24"/>
  <c r="C28" i="24"/>
  <c r="D27" i="24"/>
  <c r="C27" i="24"/>
  <c r="D26" i="24"/>
  <c r="C26" i="24"/>
  <c r="D25" i="24"/>
  <c r="C25" i="24"/>
  <c r="D24" i="24"/>
  <c r="C24" i="24"/>
  <c r="D23" i="24"/>
  <c r="C23" i="24"/>
  <c r="D22" i="24"/>
  <c r="C22" i="24"/>
  <c r="D21" i="24"/>
  <c r="C21" i="24"/>
  <c r="B21" i="24"/>
  <c r="D20" i="24"/>
  <c r="C20" i="24"/>
  <c r="B20" i="24"/>
  <c r="D19" i="24"/>
  <c r="C19" i="24"/>
  <c r="D18" i="24"/>
  <c r="C18" i="24"/>
  <c r="D17" i="24"/>
  <c r="C17" i="24"/>
  <c r="D16" i="24"/>
  <c r="C16" i="24"/>
  <c r="D15" i="24"/>
  <c r="C15" i="24"/>
  <c r="D14" i="24"/>
  <c r="C14" i="24"/>
  <c r="C13" i="24"/>
  <c r="C12" i="24"/>
  <c r="D11" i="24"/>
  <c r="C11" i="24"/>
  <c r="B1" i="24"/>
  <c r="I4" i="24"/>
  <c r="G4" i="24"/>
  <c r="E4" i="24"/>
  <c r="E110" i="23"/>
  <c r="G110" i="23"/>
  <c r="H110" i="23" l="1"/>
  <c r="I110" i="23" l="1"/>
  <c r="E116" i="164" s="1"/>
  <c r="O117" i="164" s="1"/>
  <c r="N96" i="164" l="1"/>
  <c r="O96" i="164" s="1"/>
  <c r="P96" i="164" s="1"/>
  <c r="Q96" i="167" s="1"/>
  <c r="N71" i="164"/>
  <c r="O71" i="164" s="1"/>
  <c r="P71" i="164" s="1"/>
  <c r="Q71" i="167" s="1"/>
  <c r="N24" i="164"/>
  <c r="O24" i="164" s="1"/>
  <c r="P24" i="164" s="1"/>
  <c r="Q24" i="167" s="1"/>
  <c r="N16" i="164"/>
  <c r="O16" i="164" s="1"/>
  <c r="P16" i="164" s="1"/>
  <c r="N99" i="164"/>
  <c r="O99" i="164" s="1"/>
  <c r="P99" i="164" s="1"/>
  <c r="Q99" i="167" s="1"/>
  <c r="N91" i="164"/>
  <c r="O91" i="164" s="1"/>
  <c r="P91" i="164" s="1"/>
  <c r="Q91" i="167" s="1"/>
  <c r="N34" i="164"/>
  <c r="O34" i="164" s="1"/>
  <c r="P34" i="164" s="1"/>
  <c r="Q34" i="167" s="1"/>
  <c r="N64" i="164"/>
  <c r="O64" i="164" s="1"/>
  <c r="P64" i="164" s="1"/>
  <c r="Q64" i="167" s="1"/>
  <c r="N35" i="164"/>
  <c r="O35" i="164" s="1"/>
  <c r="P35" i="164" s="1"/>
  <c r="Q35" i="167" s="1"/>
  <c r="N97" i="164"/>
  <c r="O97" i="164" s="1"/>
  <c r="P97" i="164" s="1"/>
  <c r="Q97" i="167" s="1"/>
  <c r="N66" i="164"/>
  <c r="O66" i="164" s="1"/>
  <c r="P66" i="164" s="1"/>
  <c r="Q66" i="167" s="1"/>
  <c r="N48" i="164"/>
  <c r="O48" i="164" s="1"/>
  <c r="P48" i="164" s="1"/>
  <c r="Q48" i="167" s="1"/>
  <c r="N38" i="164"/>
  <c r="O38" i="164" s="1"/>
  <c r="P38" i="164" s="1"/>
  <c r="Q38" i="167" s="1"/>
  <c r="N45" i="164"/>
  <c r="O45" i="164" s="1"/>
  <c r="P45" i="164" s="1"/>
  <c r="Q45" i="167" s="1"/>
  <c r="N18" i="164"/>
  <c r="O18" i="164" s="1"/>
  <c r="P18" i="164" s="1"/>
  <c r="Q18" i="167" s="1"/>
  <c r="N53" i="164"/>
  <c r="O53" i="164" s="1"/>
  <c r="P53" i="164" s="1"/>
  <c r="Q53" i="167" s="1"/>
  <c r="N84" i="164"/>
  <c r="O84" i="164" s="1"/>
  <c r="P84" i="164" s="1"/>
  <c r="Q84" i="167" s="1"/>
  <c r="N113" i="164"/>
  <c r="O113" i="164" s="1"/>
  <c r="P113" i="164" s="1"/>
  <c r="Q113" i="167" s="1"/>
  <c r="N94" i="164"/>
  <c r="O94" i="164" s="1"/>
  <c r="P94" i="164" s="1"/>
  <c r="Q94" i="167" s="1"/>
  <c r="N103" i="164"/>
  <c r="O103" i="164" s="1"/>
  <c r="P103" i="164" s="1"/>
  <c r="Q103" i="167" s="1"/>
  <c r="N23" i="164"/>
  <c r="O23" i="164" s="1"/>
  <c r="P23" i="164" s="1"/>
  <c r="Q23" i="167" s="1"/>
  <c r="N79" i="164"/>
  <c r="O79" i="164" s="1"/>
  <c r="P79" i="164" s="1"/>
  <c r="Q79" i="167" s="1"/>
  <c r="N44" i="164"/>
  <c r="O44" i="164" s="1"/>
  <c r="P44" i="164" s="1"/>
  <c r="Q44" i="167" s="1"/>
  <c r="N54" i="164"/>
  <c r="O54" i="164" s="1"/>
  <c r="P54" i="164" s="1"/>
  <c r="Q54" i="167" s="1"/>
  <c r="N33" i="164"/>
  <c r="O33" i="164" s="1"/>
  <c r="P33" i="164" s="1"/>
  <c r="Q33" i="167" s="1"/>
  <c r="N29" i="164"/>
  <c r="O29" i="164" s="1"/>
  <c r="P29" i="164" s="1"/>
  <c r="Q29" i="167" s="1"/>
  <c r="N67" i="164"/>
  <c r="O67" i="164" s="1"/>
  <c r="P67" i="164" s="1"/>
  <c r="Q67" i="167" s="1"/>
  <c r="N46" i="164"/>
  <c r="O46" i="164" s="1"/>
  <c r="P46" i="164" s="1"/>
  <c r="Q46" i="167" s="1"/>
  <c r="N77" i="164"/>
  <c r="O77" i="164" s="1"/>
  <c r="P77" i="164" s="1"/>
  <c r="Q77" i="167" s="1"/>
  <c r="N85" i="164"/>
  <c r="O85" i="164" s="1"/>
  <c r="P85" i="164" s="1"/>
  <c r="Q85" i="167" s="1"/>
  <c r="N26" i="164"/>
  <c r="O26" i="164" s="1"/>
  <c r="P26" i="164" s="1"/>
  <c r="Q26" i="167" s="1"/>
  <c r="N73" i="164"/>
  <c r="O73" i="164" s="1"/>
  <c r="P73" i="164" s="1"/>
  <c r="Q73" i="167" s="1"/>
  <c r="N65" i="164"/>
  <c r="O65" i="164" s="1"/>
  <c r="P65" i="164" s="1"/>
  <c r="Q65" i="167" s="1"/>
  <c r="N61" i="164"/>
  <c r="O61" i="164" s="1"/>
  <c r="P61" i="164" s="1"/>
  <c r="Q61" i="167" s="1"/>
  <c r="N111" i="164"/>
  <c r="O111" i="164" s="1"/>
  <c r="P111" i="164" s="1"/>
  <c r="Q111" i="167" s="1"/>
  <c r="N106" i="164"/>
  <c r="O106" i="164" s="1"/>
  <c r="P106" i="164" s="1"/>
  <c r="Q106" i="167" s="1"/>
  <c r="N112" i="164"/>
  <c r="O112" i="164" s="1"/>
  <c r="P112" i="164" s="1"/>
  <c r="Q112" i="167" s="1"/>
  <c r="N57" i="164"/>
  <c r="O57" i="164" s="1"/>
  <c r="P57" i="164" s="1"/>
  <c r="Q57" i="167" s="1"/>
  <c r="N74" i="164"/>
  <c r="O74" i="164" s="1"/>
  <c r="P74" i="164" s="1"/>
  <c r="Q74" i="167" s="1"/>
  <c r="N30" i="164"/>
  <c r="O30" i="164" s="1"/>
  <c r="P30" i="164" s="1"/>
  <c r="Q30" i="167" s="1"/>
  <c r="N52" i="164"/>
  <c r="O52" i="164" s="1"/>
  <c r="P52" i="164" s="1"/>
  <c r="Q52" i="167" s="1"/>
  <c r="N69" i="164"/>
  <c r="O69" i="164" s="1"/>
  <c r="P69" i="164" s="1"/>
  <c r="Q69" i="167" s="1"/>
  <c r="N21" i="164"/>
  <c r="O21" i="164" s="1"/>
  <c r="P21" i="164" s="1"/>
  <c r="Q21" i="167" s="1"/>
  <c r="N49" i="164"/>
  <c r="O49" i="164" s="1"/>
  <c r="P49" i="164" s="1"/>
  <c r="Q49" i="167" s="1"/>
  <c r="N59" i="164"/>
  <c r="O59" i="164" s="1"/>
  <c r="P59" i="164" s="1"/>
  <c r="Q59" i="167" s="1"/>
  <c r="N114" i="164"/>
  <c r="O114" i="164" s="1"/>
  <c r="P114" i="164" s="1"/>
  <c r="Q114" i="167" s="1"/>
  <c r="N76" i="164"/>
  <c r="O76" i="164" s="1"/>
  <c r="P76" i="164" s="1"/>
  <c r="Q76" i="167" s="1"/>
  <c r="N80" i="164"/>
  <c r="O80" i="164" s="1"/>
  <c r="P80" i="164" s="1"/>
  <c r="Q80" i="167" s="1"/>
  <c r="N40" i="164"/>
  <c r="O40" i="164" s="1"/>
  <c r="P40" i="164" s="1"/>
  <c r="Q40" i="167" s="1"/>
  <c r="N83" i="164"/>
  <c r="O83" i="164" s="1"/>
  <c r="P83" i="164" s="1"/>
  <c r="Q83" i="167" s="1"/>
  <c r="N86" i="164"/>
  <c r="O86" i="164" s="1"/>
  <c r="P86" i="164" s="1"/>
  <c r="Q86" i="167" s="1"/>
  <c r="N87" i="164"/>
  <c r="O87" i="164" s="1"/>
  <c r="P87" i="164" s="1"/>
  <c r="Q87" i="167" s="1"/>
  <c r="N101" i="164"/>
  <c r="O101" i="164" s="1"/>
  <c r="P101" i="164" s="1"/>
  <c r="Q101" i="167" s="1"/>
  <c r="N25" i="164"/>
  <c r="O25" i="164" s="1"/>
  <c r="P25" i="164" s="1"/>
  <c r="N43" i="164"/>
  <c r="O43" i="164" s="1"/>
  <c r="P43" i="164" s="1"/>
  <c r="Q43" i="167" s="1"/>
  <c r="N20" i="164"/>
  <c r="O20" i="164" s="1"/>
  <c r="P20" i="164" s="1"/>
  <c r="Q20" i="167" s="1"/>
  <c r="N63" i="164"/>
  <c r="O63" i="164" s="1"/>
  <c r="P63" i="164" s="1"/>
  <c r="Q63" i="167" s="1"/>
  <c r="N109" i="164"/>
  <c r="O109" i="164" s="1"/>
  <c r="P109" i="164" s="1"/>
  <c r="Q109" i="167" s="1"/>
  <c r="N31" i="164"/>
  <c r="O31" i="164" s="1"/>
  <c r="P31" i="164" s="1"/>
  <c r="Q31" i="167" s="1"/>
  <c r="N92" i="164"/>
  <c r="O92" i="164" s="1"/>
  <c r="P92" i="164" s="1"/>
  <c r="Q92" i="167" s="1"/>
  <c r="N78" i="164"/>
  <c r="O78" i="164" s="1"/>
  <c r="P78" i="164" s="1"/>
  <c r="Q78" i="167" s="1"/>
  <c r="N105" i="164"/>
  <c r="O105" i="164" s="1"/>
  <c r="P105" i="164" s="1"/>
  <c r="Q105" i="167" s="1"/>
  <c r="N62" i="164"/>
  <c r="O62" i="164" s="1"/>
  <c r="P62" i="164" s="1"/>
  <c r="Q62" i="167" s="1"/>
  <c r="N42" i="164"/>
  <c r="O42" i="164" s="1"/>
  <c r="P42" i="164" s="1"/>
  <c r="Q42" i="167" s="1"/>
  <c r="N47" i="164"/>
  <c r="O47" i="164" s="1"/>
  <c r="P47" i="164" s="1"/>
  <c r="Q47" i="167" s="1"/>
  <c r="N102" i="164"/>
  <c r="O102" i="164" s="1"/>
  <c r="P102" i="164" s="1"/>
  <c r="Q102" i="167" s="1"/>
  <c r="N75" i="164"/>
  <c r="O75" i="164" s="1"/>
  <c r="P75" i="164" s="1"/>
  <c r="Q75" i="167" s="1"/>
  <c r="N36" i="164"/>
  <c r="O36" i="164" s="1"/>
  <c r="P36" i="164" s="1"/>
  <c r="Q36" i="167" s="1"/>
  <c r="N107" i="164"/>
  <c r="O107" i="164" s="1"/>
  <c r="P107" i="164" s="1"/>
  <c r="Q107" i="167" s="1"/>
  <c r="N68" i="164"/>
  <c r="O68" i="164" s="1"/>
  <c r="P68" i="164" s="1"/>
  <c r="Q68" i="167" s="1"/>
  <c r="N72" i="164"/>
  <c r="O72" i="164" s="1"/>
  <c r="P72" i="164" s="1"/>
  <c r="Q72" i="167" s="1"/>
  <c r="N108" i="164"/>
  <c r="O108" i="164" s="1"/>
  <c r="P108" i="164" s="1"/>
  <c r="Q108" i="167" s="1"/>
  <c r="N27" i="164"/>
  <c r="O27" i="164" s="1"/>
  <c r="P27" i="164" s="1"/>
  <c r="Q27" i="167" s="1"/>
  <c r="N32" i="164"/>
  <c r="O32" i="164" s="1"/>
  <c r="P32" i="164" s="1"/>
  <c r="Q32" i="167" s="1"/>
  <c r="N98" i="164"/>
  <c r="O98" i="164" s="1"/>
  <c r="P98" i="164" s="1"/>
  <c r="Q98" i="167" s="1"/>
  <c r="N58" i="164"/>
  <c r="O58" i="164" s="1"/>
  <c r="P58" i="164" s="1"/>
  <c r="Q58" i="167" s="1"/>
  <c r="N110" i="164"/>
  <c r="O110" i="164" s="1"/>
  <c r="P110" i="164" s="1"/>
  <c r="Q110" i="167" s="1"/>
  <c r="N22" i="164"/>
  <c r="O22" i="164" s="1"/>
  <c r="P22" i="164" s="1"/>
  <c r="Q22" i="167" s="1"/>
  <c r="N39" i="164"/>
  <c r="O39" i="164" s="1"/>
  <c r="P39" i="164" s="1"/>
  <c r="Q39" i="167" s="1"/>
  <c r="N50" i="164"/>
  <c r="O50" i="164" s="1"/>
  <c r="P50" i="164" s="1"/>
  <c r="Q50" i="167" s="1"/>
  <c r="N104" i="164"/>
  <c r="O104" i="164" s="1"/>
  <c r="P104" i="164" s="1"/>
  <c r="Q104" i="167" s="1"/>
  <c r="N88" i="164"/>
  <c r="O88" i="164" s="1"/>
  <c r="P88" i="164" s="1"/>
  <c r="Q88" i="167" s="1"/>
  <c r="N115" i="164"/>
  <c r="O115" i="164" s="1"/>
  <c r="P115" i="164" s="1"/>
  <c r="Q115" i="167" s="1"/>
  <c r="N56" i="164"/>
  <c r="O56" i="164" s="1"/>
  <c r="P56" i="164" s="1"/>
  <c r="Q56" i="167" s="1"/>
  <c r="N28" i="164"/>
  <c r="O28" i="164" s="1"/>
  <c r="P28" i="164" s="1"/>
  <c r="Q28" i="167" s="1"/>
  <c r="N82" i="164"/>
  <c r="O82" i="164" s="1"/>
  <c r="P82" i="164" s="1"/>
  <c r="Q82" i="167" s="1"/>
  <c r="N90" i="164"/>
  <c r="O90" i="164" s="1"/>
  <c r="P90" i="164" s="1"/>
  <c r="Q90" i="167" s="1"/>
  <c r="N41" i="164"/>
  <c r="O41" i="164" s="1"/>
  <c r="P41" i="164" s="1"/>
  <c r="Q41" i="167" s="1"/>
  <c r="N55" i="164"/>
  <c r="O55" i="164" s="1"/>
  <c r="P55" i="164" s="1"/>
  <c r="Q55" i="167" s="1"/>
  <c r="N81" i="164"/>
  <c r="O81" i="164" s="1"/>
  <c r="P81" i="164" s="1"/>
  <c r="Q81" i="167" s="1"/>
  <c r="N60" i="164"/>
  <c r="O60" i="164" s="1"/>
  <c r="P60" i="164" s="1"/>
  <c r="Q60" i="167" s="1"/>
  <c r="N37" i="164"/>
  <c r="O37" i="164" s="1"/>
  <c r="P37" i="164" s="1"/>
  <c r="Q37" i="167" s="1"/>
  <c r="N100" i="164"/>
  <c r="O100" i="164" s="1"/>
  <c r="P100" i="164" s="1"/>
  <c r="Q100" i="167" s="1"/>
  <c r="N95" i="164"/>
  <c r="O95" i="164" s="1"/>
  <c r="P95" i="164" s="1"/>
  <c r="Q95" i="167" s="1"/>
  <c r="N51" i="164"/>
  <c r="O51" i="164" s="1"/>
  <c r="P51" i="164" s="1"/>
  <c r="Q51" i="167" s="1"/>
  <c r="N93" i="164"/>
  <c r="O93" i="164" s="1"/>
  <c r="P93" i="164" s="1"/>
  <c r="Q93" i="167" s="1"/>
  <c r="N89" i="164"/>
  <c r="O89" i="164" s="1"/>
  <c r="P89" i="164" s="1"/>
  <c r="Q89" i="167" s="1"/>
  <c r="N17" i="164"/>
  <c r="O17" i="164" s="1"/>
  <c r="P17" i="164" s="1"/>
  <c r="Q17" i="167" s="1"/>
  <c r="N70" i="164"/>
  <c r="O70" i="164" s="1"/>
  <c r="P70" i="164" s="1"/>
  <c r="Q70" i="167" s="1"/>
  <c r="N19" i="164"/>
  <c r="O19" i="164" s="1"/>
  <c r="P19" i="164" s="1"/>
  <c r="Q19" i="167" s="1"/>
  <c r="AH117" i="164"/>
  <c r="O117" i="167"/>
  <c r="Q16" i="167" l="1"/>
  <c r="Q116" i="164"/>
  <c r="Q117" i="164" s="1"/>
  <c r="I12" i="168"/>
  <c r="Q25" i="167"/>
  <c r="AH117" i="167"/>
  <c r="N37" i="167"/>
  <c r="O37" i="167" s="1"/>
  <c r="P37" i="167" s="1"/>
  <c r="N69" i="167"/>
  <c r="O69" i="167" s="1"/>
  <c r="P69" i="167" s="1"/>
  <c r="N51" i="167"/>
  <c r="O51" i="167" s="1"/>
  <c r="P51" i="167" s="1"/>
  <c r="N83" i="167"/>
  <c r="O83" i="167" s="1"/>
  <c r="P83" i="167" s="1"/>
  <c r="N101" i="167"/>
  <c r="O101" i="167" s="1"/>
  <c r="P101" i="167" s="1"/>
  <c r="N98" i="167"/>
  <c r="O98" i="167" s="1"/>
  <c r="P98" i="167" s="1"/>
  <c r="N42" i="167"/>
  <c r="O42" i="167" s="1"/>
  <c r="P42" i="167" s="1"/>
  <c r="N17" i="167"/>
  <c r="O17" i="167" s="1"/>
  <c r="P17" i="167" s="1"/>
  <c r="N45" i="167"/>
  <c r="O45" i="167" s="1"/>
  <c r="P45" i="167" s="1"/>
  <c r="N77" i="167"/>
  <c r="O77" i="167" s="1"/>
  <c r="P77" i="167" s="1"/>
  <c r="N27" i="167"/>
  <c r="O27" i="167" s="1"/>
  <c r="P27" i="167" s="1"/>
  <c r="N59" i="167"/>
  <c r="O59" i="167" s="1"/>
  <c r="P59" i="167" s="1"/>
  <c r="N91" i="167"/>
  <c r="O91" i="167" s="1"/>
  <c r="P91" i="167" s="1"/>
  <c r="N109" i="167"/>
  <c r="O109" i="167" s="1"/>
  <c r="P109" i="167" s="1"/>
  <c r="N114" i="167"/>
  <c r="O114" i="167" s="1"/>
  <c r="P114" i="167" s="1"/>
  <c r="N102" i="167"/>
  <c r="O102" i="167" s="1"/>
  <c r="P102" i="167" s="1"/>
  <c r="N26" i="167"/>
  <c r="O26" i="167" s="1"/>
  <c r="P26" i="167" s="1"/>
  <c r="N21" i="167"/>
  <c r="O21" i="167" s="1"/>
  <c r="P21" i="167" s="1"/>
  <c r="N53" i="167"/>
  <c r="O53" i="167" s="1"/>
  <c r="P53" i="167" s="1"/>
  <c r="N85" i="167"/>
  <c r="O85" i="167" s="1"/>
  <c r="P85" i="167" s="1"/>
  <c r="N35" i="167"/>
  <c r="O35" i="167" s="1"/>
  <c r="P35" i="167" s="1"/>
  <c r="N67" i="167"/>
  <c r="O67" i="167" s="1"/>
  <c r="P67" i="167" s="1"/>
  <c r="N29" i="167"/>
  <c r="O29" i="167" s="1"/>
  <c r="P29" i="167" s="1"/>
  <c r="N61" i="167"/>
  <c r="O61" i="167" s="1"/>
  <c r="P61" i="167" s="1"/>
  <c r="N19" i="167"/>
  <c r="O19" i="167" s="1"/>
  <c r="P19" i="167" s="1"/>
  <c r="N43" i="167"/>
  <c r="O43" i="167" s="1"/>
  <c r="P43" i="167" s="1"/>
  <c r="N75" i="167"/>
  <c r="O75" i="167" s="1"/>
  <c r="P75" i="167" s="1"/>
  <c r="N93" i="167"/>
  <c r="O93" i="167" s="1"/>
  <c r="P93" i="167" s="1"/>
  <c r="N106" i="167"/>
  <c r="O106" i="167" s="1"/>
  <c r="P106" i="167" s="1"/>
  <c r="N107" i="167"/>
  <c r="O107" i="167" s="1"/>
  <c r="P107" i="167" s="1"/>
  <c r="N57" i="167"/>
  <c r="O57" i="167" s="1"/>
  <c r="P57" i="167" s="1"/>
  <c r="N81" i="167"/>
  <c r="O81" i="167" s="1"/>
  <c r="P81" i="167" s="1"/>
  <c r="N72" i="167"/>
  <c r="O72" i="167" s="1"/>
  <c r="P72" i="167" s="1"/>
  <c r="N110" i="167"/>
  <c r="O110" i="167" s="1"/>
  <c r="P110" i="167" s="1"/>
  <c r="N33" i="167"/>
  <c r="O33" i="167" s="1"/>
  <c r="P33" i="167" s="1"/>
  <c r="N89" i="167"/>
  <c r="O89" i="167" s="1"/>
  <c r="P89" i="167" s="1"/>
  <c r="N47" i="167"/>
  <c r="O47" i="167" s="1"/>
  <c r="P47" i="167" s="1"/>
  <c r="N40" i="167"/>
  <c r="O40" i="167" s="1"/>
  <c r="P40" i="167" s="1"/>
  <c r="N65" i="167"/>
  <c r="O65" i="167" s="1"/>
  <c r="P65" i="167" s="1"/>
  <c r="N96" i="167"/>
  <c r="O96" i="167" s="1"/>
  <c r="P96" i="167" s="1"/>
  <c r="N92" i="167"/>
  <c r="O92" i="167" s="1"/>
  <c r="P92" i="167" s="1"/>
  <c r="N18" i="167"/>
  <c r="O18" i="167" s="1"/>
  <c r="P18" i="167" s="1"/>
  <c r="N64" i="167"/>
  <c r="O64" i="167" s="1"/>
  <c r="P64" i="167" s="1"/>
  <c r="N71" i="167"/>
  <c r="O71" i="167" s="1"/>
  <c r="P71" i="167" s="1"/>
  <c r="N63" i="167"/>
  <c r="O63" i="167" s="1"/>
  <c r="P63" i="167" s="1"/>
  <c r="N32" i="167"/>
  <c r="O32" i="167" s="1"/>
  <c r="P32" i="167" s="1"/>
  <c r="N34" i="167"/>
  <c r="O34" i="167" s="1"/>
  <c r="P34" i="167" s="1"/>
  <c r="N115" i="167"/>
  <c r="O115" i="167" s="1"/>
  <c r="P115" i="167" s="1"/>
  <c r="N100" i="167"/>
  <c r="O100" i="167" s="1"/>
  <c r="P100" i="167" s="1"/>
  <c r="N39" i="167"/>
  <c r="O39" i="167" s="1"/>
  <c r="P39" i="167" s="1"/>
  <c r="N49" i="167"/>
  <c r="O49" i="167" s="1"/>
  <c r="P49" i="167" s="1"/>
  <c r="N28" i="167"/>
  <c r="O28" i="167" s="1"/>
  <c r="P28" i="167" s="1"/>
  <c r="N97" i="167"/>
  <c r="O97" i="167" s="1"/>
  <c r="P97" i="167" s="1"/>
  <c r="N48" i="167"/>
  <c r="O48" i="167" s="1"/>
  <c r="P48" i="167" s="1"/>
  <c r="N84" i="167"/>
  <c r="O84" i="167" s="1"/>
  <c r="P84" i="167" s="1"/>
  <c r="N112" i="167"/>
  <c r="O112" i="167" s="1"/>
  <c r="P112" i="167" s="1"/>
  <c r="N108" i="167"/>
  <c r="O108" i="167" s="1"/>
  <c r="P108" i="167" s="1"/>
  <c r="N103" i="167"/>
  <c r="O103" i="167" s="1"/>
  <c r="P103" i="167" s="1"/>
  <c r="N60" i="167"/>
  <c r="O60" i="167" s="1"/>
  <c r="P60" i="167" s="1"/>
  <c r="N52" i="167"/>
  <c r="O52" i="167" s="1"/>
  <c r="P52" i="167" s="1"/>
  <c r="N105" i="167"/>
  <c r="O105" i="167" s="1"/>
  <c r="P105" i="167" s="1"/>
  <c r="N25" i="167"/>
  <c r="O25" i="167" s="1"/>
  <c r="N99" i="167"/>
  <c r="O99" i="167" s="1"/>
  <c r="P99" i="167" s="1"/>
  <c r="N20" i="167"/>
  <c r="O20" i="167" s="1"/>
  <c r="P20" i="167" s="1"/>
  <c r="N79" i="167"/>
  <c r="O79" i="167" s="1"/>
  <c r="P79" i="167" s="1"/>
  <c r="N50" i="167"/>
  <c r="O50" i="167" s="1"/>
  <c r="P50" i="167" s="1"/>
  <c r="N31" i="167"/>
  <c r="O31" i="167" s="1"/>
  <c r="P31" i="167" s="1"/>
  <c r="N80" i="167"/>
  <c r="O80" i="167" s="1"/>
  <c r="P80" i="167" s="1"/>
  <c r="N111" i="167"/>
  <c r="O111" i="167" s="1"/>
  <c r="P111" i="167" s="1"/>
  <c r="N23" i="167"/>
  <c r="O23" i="167" s="1"/>
  <c r="P23" i="167" s="1"/>
  <c r="N68" i="167"/>
  <c r="O68" i="167" s="1"/>
  <c r="P68" i="167" s="1"/>
  <c r="N56" i="167"/>
  <c r="O56" i="167" s="1"/>
  <c r="P56" i="167" s="1"/>
  <c r="N82" i="167"/>
  <c r="O82" i="167" s="1"/>
  <c r="P82" i="167" s="1"/>
  <c r="N88" i="167"/>
  <c r="O88" i="167" s="1"/>
  <c r="P88" i="167" s="1"/>
  <c r="N38" i="167"/>
  <c r="O38" i="167" s="1"/>
  <c r="P38" i="167" s="1"/>
  <c r="N16" i="167"/>
  <c r="O16" i="167" s="1"/>
  <c r="N44" i="167"/>
  <c r="O44" i="167" s="1"/>
  <c r="P44" i="167" s="1"/>
  <c r="N62" i="167"/>
  <c r="O62" i="167" s="1"/>
  <c r="P62" i="167" s="1"/>
  <c r="N66" i="167"/>
  <c r="O66" i="167" s="1"/>
  <c r="P66" i="167" s="1"/>
  <c r="N87" i="167"/>
  <c r="O87" i="167" s="1"/>
  <c r="P87" i="167" s="1"/>
  <c r="N95" i="167"/>
  <c r="O95" i="167" s="1"/>
  <c r="P95" i="167" s="1"/>
  <c r="N30" i="167"/>
  <c r="O30" i="167" s="1"/>
  <c r="P30" i="167" s="1"/>
  <c r="N86" i="167"/>
  <c r="O86" i="167" s="1"/>
  <c r="P86" i="167" s="1"/>
  <c r="N36" i="167"/>
  <c r="O36" i="167" s="1"/>
  <c r="P36" i="167" s="1"/>
  <c r="N24" i="167"/>
  <c r="O24" i="167" s="1"/>
  <c r="P24" i="167" s="1"/>
  <c r="N41" i="167"/>
  <c r="O41" i="167" s="1"/>
  <c r="P41" i="167" s="1"/>
  <c r="N90" i="167"/>
  <c r="O90" i="167" s="1"/>
  <c r="P90" i="167" s="1"/>
  <c r="N94" i="167"/>
  <c r="O94" i="167" s="1"/>
  <c r="P94" i="167" s="1"/>
  <c r="N54" i="167"/>
  <c r="O54" i="167" s="1"/>
  <c r="P54" i="167" s="1"/>
  <c r="N73" i="167"/>
  <c r="O73" i="167" s="1"/>
  <c r="P73" i="167" s="1"/>
  <c r="N104" i="167"/>
  <c r="O104" i="167" s="1"/>
  <c r="P104" i="167" s="1"/>
  <c r="N46" i="167"/>
  <c r="O46" i="167" s="1"/>
  <c r="P46" i="167" s="1"/>
  <c r="N58" i="167"/>
  <c r="O58" i="167" s="1"/>
  <c r="P58" i="167" s="1"/>
  <c r="N113" i="167"/>
  <c r="O113" i="167" s="1"/>
  <c r="P113" i="167" s="1"/>
  <c r="N78" i="167"/>
  <c r="O78" i="167" s="1"/>
  <c r="P78" i="167" s="1"/>
  <c r="N76" i="167"/>
  <c r="O76" i="167" s="1"/>
  <c r="P76" i="167" s="1"/>
  <c r="N55" i="167"/>
  <c r="O55" i="167" s="1"/>
  <c r="P55" i="167" s="1"/>
  <c r="N22" i="167"/>
  <c r="O22" i="167" s="1"/>
  <c r="P22" i="167" s="1"/>
  <c r="N74" i="167"/>
  <c r="O74" i="167" s="1"/>
  <c r="P74" i="167" s="1"/>
  <c r="N70" i="167"/>
  <c r="O70" i="167" s="1"/>
  <c r="P70" i="167" s="1"/>
  <c r="P25" i="167" l="1"/>
  <c r="O116" i="167"/>
  <c r="P16" i="167"/>
  <c r="I13" i="168" s="1"/>
  <c r="I6" i="168" s="1"/>
  <c r="Q116" i="167" l="1"/>
  <c r="Q117" i="167" s="1"/>
  <c r="S117" i="16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<sst xmlns="http://schemas.openxmlformats.org/spreadsheetml/2006/main" count="434" uniqueCount="256">
  <si>
    <t>VREDNOTENJE KRITERIJEV</t>
  </si>
  <si>
    <t>IZRAČUN SREDSTEV</t>
  </si>
  <si>
    <t>Priimek in ime</t>
  </si>
  <si>
    <t>VSOTA</t>
  </si>
  <si>
    <t>A</t>
  </si>
  <si>
    <t>B</t>
  </si>
  <si>
    <t>C</t>
  </si>
  <si>
    <t>Šifra proračunskega uporabnika:</t>
  </si>
  <si>
    <t>Organizacijska enota:</t>
  </si>
  <si>
    <t>Datum ocenjevanja:</t>
  </si>
  <si>
    <t>Ocenjevalec:</t>
  </si>
  <si>
    <t>Tarifni razred</t>
  </si>
  <si>
    <t>Plačni razred</t>
  </si>
  <si>
    <t>OSNOVNI PODATKI O JAVNIH USLUŽBENCIH</t>
  </si>
  <si>
    <t>KRITERIJ</t>
  </si>
  <si>
    <t>DELOVNA USPEŠNOST</t>
  </si>
  <si>
    <t>KORIGIRANA DELOVNA USPEŠNOST</t>
  </si>
  <si>
    <t>IZPLAČILO DELOVNE USPEŠNOSTI</t>
  </si>
  <si>
    <t>NAJVIŠJE MOŽNO IZPLAČILO DELOVNE USPEŠNOSTI</t>
  </si>
  <si>
    <t>v koeficientu</t>
  </si>
  <si>
    <t>v €</t>
  </si>
  <si>
    <t>OCENE</t>
  </si>
  <si>
    <t>D</t>
  </si>
  <si>
    <t>E</t>
  </si>
  <si>
    <t>B - kakovost in natančnost</t>
  </si>
  <si>
    <t>A - znanje in strokovnost</t>
  </si>
  <si>
    <t>C - odnos do dela in delovnih sredstev</t>
  </si>
  <si>
    <t>D - obseg in učinkovitost</t>
  </si>
  <si>
    <t>E - inovativnost</t>
  </si>
  <si>
    <t>* LEGENDA:</t>
  </si>
  <si>
    <t>NAJVIŠJI DELEŽ
OSNOVNE PLAČE</t>
  </si>
  <si>
    <t>10=SUM(5..9)</t>
  </si>
  <si>
    <t>LIST</t>
  </si>
  <si>
    <t>VRSTICA</t>
  </si>
  <si>
    <t>PREJŠNJI LIST</t>
  </si>
  <si>
    <t>12</t>
  </si>
  <si>
    <t>I</t>
  </si>
  <si>
    <t>IZPLAČILO REDNE DELOVNE USPEŠNOSTI</t>
  </si>
  <si>
    <t>Nadpovprečni delovni rezultati *</t>
  </si>
  <si>
    <t>Julij</t>
  </si>
  <si>
    <t>Avgust</t>
  </si>
  <si>
    <t>September</t>
  </si>
  <si>
    <t>Oktober</t>
  </si>
  <si>
    <t>November</t>
  </si>
  <si>
    <t>December</t>
  </si>
  <si>
    <t>II=I x %</t>
  </si>
  <si>
    <t>OSNOVNA PLAČA</t>
  </si>
  <si>
    <t>III</t>
  </si>
  <si>
    <t>Ocenjevalno obdobje</t>
  </si>
  <si>
    <t>Kriteriji za določitev dela plače za redno delovno upešnost</t>
  </si>
  <si>
    <t>Vsota točk po posameznem ocenjevalnem obdobju</t>
  </si>
  <si>
    <t>Višina izplačila redne delovne uspešnosti po ocenjevalnem obdobju</t>
  </si>
  <si>
    <t>znanje in strokovnost</t>
  </si>
  <si>
    <t>kakovost in natančnost</t>
  </si>
  <si>
    <t>odnos do dela in delovnih sredstev</t>
  </si>
  <si>
    <t>obseg in učinkovitost</t>
  </si>
  <si>
    <t>inovativnost</t>
  </si>
  <si>
    <t>Podpis odgovorne osebe:</t>
  </si>
  <si>
    <t>LETO</t>
  </si>
  <si>
    <t>Leto: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</si>
  <si>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</si>
  <si>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</si>
  <si>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</si>
  <si>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</si>
  <si>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</si>
  <si>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</si>
  <si>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</si>
  <si>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</si>
  <si>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</si>
  <si>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</si>
  <si>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</si>
  <si>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</si>
  <si>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11=10 / IV</t>
  </si>
  <si>
    <t>ŠTEVILO OBDOBIJ</t>
  </si>
  <si>
    <t>OBRAČUNANA OSNOVNA PLAČA</t>
  </si>
  <si>
    <t>delež maks. ocene</t>
  </si>
  <si>
    <t>IZRAČUN REDNE
DELOVNE USPEŠNOSTI</t>
  </si>
  <si>
    <t>koeficient</t>
  </si>
  <si>
    <t>€</t>
  </si>
  <si>
    <t>Kor. faktor (KF)</t>
  </si>
  <si>
    <t>NAJVIŠJE MOŽNO IZPLAČILO REDNE LETNE DELOVNE USPEŠNOSTI</t>
  </si>
  <si>
    <t>IV</t>
  </si>
  <si>
    <t>Izplačana masa</t>
  </si>
  <si>
    <t>Ostanek</t>
  </si>
  <si>
    <t>MAKSIMALNA OCENA</t>
  </si>
  <si>
    <t>SKUPAJ</t>
  </si>
  <si>
    <t>12=11 x KF</t>
  </si>
  <si>
    <t>13=4 x 12</t>
  </si>
  <si>
    <t>14=MIN(13,15)</t>
  </si>
  <si>
    <t>5 x OCENE</t>
  </si>
  <si>
    <t>Obr. osnovna plača (obdobje)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</si>
  <si>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</si>
  <si>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</si>
  <si>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</si>
  <si>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</si>
  <si>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</si>
  <si>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</si>
  <si>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</si>
  <si>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</si>
  <si>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</si>
  <si>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</si>
  <si>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</si>
  <si>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OBDOBJE</t>
  </si>
  <si>
    <t>ZAČETEK SKLICEVANJA</t>
  </si>
  <si>
    <t>PREDHODNI LIST</t>
  </si>
  <si>
    <t>ZAMIK VRSTIC</t>
  </si>
  <si>
    <t>ZAČETNI STOLPEC</t>
  </si>
  <si>
    <t>ZAMIK STOPLCEV</t>
  </si>
  <si>
    <t>NASTAVITVE ZA IZRAČUN VSOTE RAZPOLOŽLJIVIH SREDSTEV GLEDE NA OBDOBJE</t>
  </si>
  <si>
    <t>ROČEN VNOS: VELJA ZA VSE LISTE</t>
  </si>
  <si>
    <t>OSNOVNA PLAČA (1. odst. 28. člena KPJS)</t>
  </si>
  <si>
    <t>OSNOVNA PLAČA ZA ČAS REDNEGA DELA V OCENJEVALNEM OBDOBJU (3. odst. 28. člena KPJS)</t>
  </si>
  <si>
    <t>$H$10</t>
  </si>
  <si>
    <t>11-1</t>
  </si>
  <si>
    <t>2-4</t>
  </si>
  <si>
    <t>5-7</t>
  </si>
  <si>
    <t>8-10</t>
  </si>
  <si>
    <t>11-4</t>
  </si>
  <si>
    <t>5-10</t>
  </si>
  <si>
    <t>november-januar</t>
  </si>
  <si>
    <t>februar-april</t>
  </si>
  <si>
    <t>maj-julij</t>
  </si>
  <si>
    <t>avgust-oktober</t>
  </si>
  <si>
    <t>november-april</t>
  </si>
  <si>
    <t>maj-oktober</t>
  </si>
  <si>
    <t>OBDOBJE IZPLAČILA</t>
  </si>
  <si>
    <r>
      <t xml:space="preserve">                 </t>
    </r>
    <r>
      <rPr>
        <b/>
        <sz val="12"/>
        <rFont val="Arial CE"/>
        <charset val="238"/>
      </rPr>
      <t>OSNOVNI PODATKI O JAVNIH USLUŽBENCIH</t>
    </r>
  </si>
  <si>
    <t>Zap_št.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</si>
  <si>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</si>
  <si>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</si>
  <si>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</si>
  <si>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</si>
  <si>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</si>
  <si>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</si>
  <si>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</si>
  <si>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</si>
  <si>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</si>
  <si>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</si>
  <si>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</si>
  <si>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</si>
  <si>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</si>
  <si>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</si>
  <si>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</si>
  <si>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</si>
  <si>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</si>
  <si>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</si>
  <si>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</si>
  <si>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</si>
  <si>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</si>
  <si>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</si>
  <si>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</si>
  <si>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</si>
  <si>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</si>
  <si>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</si>
  <si>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</si>
  <si>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</si>
  <si>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</si>
  <si>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</si>
  <si>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</si>
  <si>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</si>
  <si>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</si>
  <si>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</si>
  <si>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</si>
  <si>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</si>
  <si>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</si>
  <si>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</si>
  <si>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</si>
  <si>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</si>
  <si>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</si>
  <si>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</si>
  <si>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</si>
  <si>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</si>
  <si>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</si>
  <si>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</si>
  <si>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</si>
  <si>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</si>
  <si>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</si>
  <si>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</si>
  <si>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</si>
  <si>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</si>
  <si>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</si>
  <si>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</si>
  <si>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</si>
  <si>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</si>
  <si>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</si>
  <si>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</si>
  <si>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</si>
  <si>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</si>
  <si>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</si>
  <si>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</si>
  <si>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</si>
  <si>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</si>
  <si>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</si>
  <si>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</si>
  <si>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</si>
  <si>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</si>
  <si>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</si>
  <si>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</si>
  <si>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</si>
  <si>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</si>
  <si>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</si>
  <si>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</si>
  <si>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</si>
  <si>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</si>
  <si>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</si>
  <si>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</si>
  <si>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</si>
  <si>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</si>
  <si>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</si>
  <si>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</si>
  <si>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</si>
  <si>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</si>
  <si>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</si>
  <si>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</si>
  <si>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</si>
  <si>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</si>
  <si>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</si>
  <si>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</si>
  <si>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</si>
  <si>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</si>
  <si>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</si>
  <si>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</si>
  <si>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</si>
  <si>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</si>
  <si>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</si>
  <si>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</si>
  <si>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</si>
  <si>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</si>
  <si>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V</t>
  </si>
  <si>
    <t>Zap. št.</t>
  </si>
  <si>
    <t>VII</t>
  </si>
  <si>
    <t xml:space="preserve">šifra </t>
  </si>
  <si>
    <t xml:space="preserve">enota </t>
  </si>
  <si>
    <t>Januar</t>
  </si>
  <si>
    <t xml:space="preserve">Februar </t>
  </si>
  <si>
    <t>Marec</t>
  </si>
  <si>
    <t xml:space="preserve">April </t>
  </si>
  <si>
    <t xml:space="preserve">Maj </t>
  </si>
  <si>
    <t xml:space="preserve">Junij </t>
  </si>
  <si>
    <t>točki</t>
  </si>
  <si>
    <t>točke</t>
  </si>
  <si>
    <t>točk</t>
  </si>
  <si>
    <t xml:space="preserve">SEZNAM JAVNIH USLUŽBENCEV S ŠTEVILOM NADPOOVPREČNIH OCEN KRITERJEV ZA REDNO DELOVNO USPEŠNOST </t>
  </si>
  <si>
    <t xml:space="preserve">Število nadpovprečnih ocen </t>
  </si>
  <si>
    <t>VIII</t>
  </si>
  <si>
    <t>točko</t>
  </si>
  <si>
    <t>Izračunana masa</t>
  </si>
  <si>
    <t>Priimek in ime:</t>
  </si>
  <si>
    <t>10-12</t>
  </si>
  <si>
    <t>1-3</t>
  </si>
  <si>
    <t>Priloga 2: šestmesečno izplačilo redne delovne uspešnosti</t>
  </si>
  <si>
    <t>1-6</t>
  </si>
  <si>
    <t>januar-junij</t>
  </si>
  <si>
    <t xml:space="preserve">julij-december </t>
  </si>
  <si>
    <t>6   A6</t>
  </si>
  <si>
    <t>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</si>
</sst>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dd/mm/yyyy;@"/>
  </numFmts>
  <fonts count="2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9"/>
      <color indexed="10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8"/>
      <color indexed="10"/>
      <name val="Arial CE"/>
      <charset val="238"/>
    </font>
    <font>
      <sz val="10"/>
      <name val="Arial CE"/>
      <charset val="238"/>
    </font>
    <font>
      <sz val="10"/>
      <color rgb="FF3366FF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1" fillId="0" borderId="0"/>
  </cellStyleXfs>
  <cellXfs count="419">
    <xf numFmtId="0" fontId="0" fillId="0" borderId="0" xfId="0"/>
    <xf numFmtId="0" fontId="0" fillId="0" borderId="2" xfId="0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4" fontId="9" fillId="0" borderId="2" xfId="0" applyNumberFormat="1" applyFont="1" applyFill="1" applyBorder="1" applyAlignment="1" applyProtection="1">
      <alignment horizontal="right" vertical="center"/>
      <protection locked="0"/>
    </xf>
    <xf numFmtId="3" fontId="9" fillId="0" borderId="2" xfId="0" applyNumberFormat="1" applyFont="1" applyBorder="1" applyAlignment="1" applyProtection="1">
      <alignment horizontal="center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3" fontId="0" fillId="0" borderId="0" xfId="0" applyNumberForma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3" fontId="0" fillId="0" borderId="45" xfId="0" applyNumberFormat="1" applyBorder="1" applyAlignment="1" applyProtection="1">
      <alignment vertical="center"/>
      <protection locked="0"/>
    </xf>
    <xf numFmtId="0" fontId="4" fillId="4" borderId="2" xfId="2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1" fillId="4" borderId="59" xfId="2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center" vertical="center" wrapText="1"/>
      <protection locked="0"/>
    </xf>
    <xf numFmtId="0" fontId="0" fillId="4" borderId="50" xfId="0" applyFill="1" applyBorder="1" applyAlignment="1" applyProtection="1">
      <alignment horizontal="center" vertical="center" wrapText="1"/>
      <protection locked="0"/>
    </xf>
    <xf numFmtId="3" fontId="0" fillId="7" borderId="48" xfId="0" applyNumberFormat="1" applyFill="1" applyBorder="1" applyAlignment="1" applyProtection="1">
      <alignment horizontal="center" vertical="center" wrapText="1"/>
      <protection locked="0"/>
    </xf>
    <xf numFmtId="3" fontId="0" fillId="7" borderId="25" xfId="0" applyNumberFormat="1" applyFill="1" applyBorder="1" applyAlignment="1" applyProtection="1">
      <alignment horizontal="center" vertical="center" wrapText="1"/>
      <protection locked="0"/>
    </xf>
    <xf numFmtId="0" fontId="18" fillId="4" borderId="83" xfId="2" applyFont="1" applyFill="1" applyBorder="1" applyAlignment="1" applyProtection="1">
      <alignment horizontal="left" vertical="center" indent="2"/>
      <protection locked="0"/>
    </xf>
    <xf numFmtId="0" fontId="18" fillId="4" borderId="85" xfId="0" applyFont="1" applyFill="1" applyBorder="1" applyAlignment="1" applyProtection="1">
      <alignment horizontal="center" vertical="center"/>
      <protection locked="0"/>
    </xf>
    <xf numFmtId="0" fontId="18" fillId="4" borderId="86" xfId="0" applyFont="1" applyFill="1" applyBorder="1" applyAlignment="1" applyProtection="1">
      <alignment horizontal="center" vertical="center"/>
      <protection locked="0"/>
    </xf>
    <xf numFmtId="3" fontId="18" fillId="5" borderId="87" xfId="0" applyNumberFormat="1" applyFont="1" applyFill="1" applyBorder="1" applyAlignment="1" applyProtection="1">
      <alignment horizontal="center" vertical="center"/>
      <protection locked="0"/>
    </xf>
    <xf numFmtId="3" fontId="18" fillId="7" borderId="88" xfId="0" applyNumberFormat="1" applyFont="1" applyFill="1" applyBorder="1" applyAlignment="1" applyProtection="1">
      <alignment horizontal="center" vertical="center"/>
      <protection locked="0"/>
    </xf>
    <xf numFmtId="3" fontId="18" fillId="7" borderId="8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4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4" fontId="9" fillId="5" borderId="90" xfId="0" applyNumberFormat="1" applyFont="1" applyFill="1" applyBorder="1" applyAlignment="1" applyProtection="1">
      <alignment horizontal="right" vertical="center"/>
      <protection hidden="1"/>
    </xf>
    <xf numFmtId="4" fontId="9" fillId="7" borderId="7" xfId="0" applyNumberFormat="1" applyFont="1" applyFill="1" applyBorder="1" applyAlignment="1" applyProtection="1">
      <alignment horizontal="right" vertical="center"/>
      <protection hidden="1"/>
    </xf>
    <xf numFmtId="4" fontId="9" fillId="7" borderId="5" xfId="0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0" fillId="4" borderId="46" xfId="0" applyFill="1" applyBorder="1" applyAlignment="1" applyProtection="1">
      <alignment horizontal="center" vertical="center" wrapText="1"/>
      <protection locked="0"/>
    </xf>
    <xf numFmtId="0" fontId="0" fillId="4" borderId="47" xfId="0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horizontal="left" vertical="center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vertical="center"/>
      <protection hidden="1"/>
    </xf>
    <xf numFmtId="3" fontId="0" fillId="0" borderId="45" xfId="0" applyNumberFormat="1" applyBorder="1" applyAlignment="1" applyProtection="1">
      <alignment vertical="center"/>
      <protection hidden="1"/>
    </xf>
    <xf numFmtId="0" fontId="21" fillId="4" borderId="9" xfId="2" applyFill="1" applyBorder="1" applyAlignment="1" applyProtection="1">
      <alignment horizontal="center" vertical="center" wrapText="1"/>
      <protection locked="0"/>
    </xf>
    <xf numFmtId="0" fontId="21" fillId="4" borderId="2" xfId="2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" fontId="9" fillId="0" borderId="2" xfId="0" applyNumberFormat="1" applyFont="1" applyFill="1" applyBorder="1" applyAlignment="1" applyProtection="1">
      <alignment horizontal="center" vertical="center"/>
      <protection hidden="1"/>
    </xf>
    <xf numFmtId="3" fontId="9" fillId="0" borderId="2" xfId="0" applyNumberFormat="1" applyFont="1" applyBorder="1" applyAlignment="1" applyProtection="1">
      <alignment horizontal="center" vertical="center"/>
      <protection hidden="1"/>
    </xf>
    <xf numFmtId="1" fontId="15" fillId="0" borderId="2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35" xfId="0" applyFont="1" applyFill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3" fontId="0" fillId="0" borderId="21" xfId="0" applyNumberForma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12" fillId="2" borderId="22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9" fillId="3" borderId="91" xfId="0" applyFont="1" applyFill="1" applyBorder="1" applyAlignment="1" applyProtection="1">
      <alignment horizontal="center" vertical="center"/>
      <protection locked="0"/>
    </xf>
    <xf numFmtId="0" fontId="19" fillId="3" borderId="85" xfId="0" applyFont="1" applyFill="1" applyBorder="1" applyAlignment="1" applyProtection="1">
      <alignment horizontal="center" vertical="center"/>
      <protection locked="0"/>
    </xf>
    <xf numFmtId="0" fontId="18" fillId="3" borderId="85" xfId="0" applyFont="1" applyFill="1" applyBorder="1" applyAlignment="1" applyProtection="1">
      <alignment horizontal="center" vertical="center"/>
      <protection locked="0"/>
    </xf>
    <xf numFmtId="0" fontId="18" fillId="3" borderId="88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3" fontId="20" fillId="2" borderId="2" xfId="0" applyNumberFormat="1" applyFont="1" applyFill="1" applyBorder="1" applyAlignment="1" applyProtection="1">
      <alignment horizontal="center" vertical="center"/>
      <protection locked="0"/>
    </xf>
    <xf numFmtId="3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 wrapText="1"/>
      <protection locked="0"/>
    </xf>
    <xf numFmtId="3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26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4" fontId="0" fillId="0" borderId="26" xfId="0" applyNumberFormat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  <xf numFmtId="4" fontId="0" fillId="5" borderId="2" xfId="0" applyNumberFormat="1" applyFill="1" applyBorder="1" applyAlignment="1" applyProtection="1">
      <alignment vertical="center"/>
      <protection locked="0"/>
    </xf>
    <xf numFmtId="3" fontId="12" fillId="2" borderId="2" xfId="0" applyNumberFormat="1" applyFont="1" applyFill="1" applyBorder="1" applyAlignment="1" applyProtection="1">
      <alignment vertical="center"/>
      <protection locked="0"/>
    </xf>
    <xf numFmtId="4" fontId="12" fillId="2" borderId="2" xfId="0" applyNumberFormat="1" applyFont="1" applyFill="1" applyBorder="1" applyAlignment="1" applyProtection="1">
      <alignment vertical="center"/>
      <protection locked="0"/>
    </xf>
    <xf numFmtId="165" fontId="0" fillId="5" borderId="2" xfId="0" applyNumberFormat="1" applyFill="1" applyBorder="1" applyAlignment="1" applyProtection="1">
      <alignment horizontal="right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/>
      <protection locked="0"/>
    </xf>
    <xf numFmtId="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3" fontId="1" fillId="0" borderId="34" xfId="0" applyNumberFormat="1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2" fontId="1" fillId="0" borderId="38" xfId="0" applyNumberFormat="1" applyFont="1" applyBorder="1" applyAlignment="1" applyProtection="1">
      <alignment horizontal="center" vertical="center"/>
      <protection locked="0"/>
    </xf>
    <xf numFmtId="3" fontId="1" fillId="0" borderId="42" xfId="0" applyNumberFormat="1" applyFont="1" applyBorder="1" applyAlignment="1" applyProtection="1">
      <alignment vertical="center"/>
      <protection locked="0"/>
    </xf>
    <xf numFmtId="0" fontId="18" fillId="4" borderId="85" xfId="0" applyFont="1" applyFill="1" applyBorder="1" applyAlignment="1" applyProtection="1">
      <alignment horizontal="center" vertical="center"/>
      <protection hidden="1"/>
    </xf>
    <xf numFmtId="3" fontId="18" fillId="4" borderId="86" xfId="0" applyNumberFormat="1" applyFont="1" applyFill="1" applyBorder="1" applyAlignment="1" applyProtection="1">
      <alignment horizontal="center" vertical="center"/>
      <protection hidden="1"/>
    </xf>
    <xf numFmtId="0" fontId="7" fillId="6" borderId="94" xfId="0" applyFont="1" applyFill="1" applyBorder="1" applyAlignment="1" applyProtection="1">
      <alignment horizontal="center" vertical="center"/>
      <protection hidden="1"/>
    </xf>
    <xf numFmtId="4" fontId="9" fillId="6" borderId="17" xfId="0" applyNumberFormat="1" applyFont="1" applyFill="1" applyBorder="1" applyAlignment="1" applyProtection="1">
      <alignment vertical="center"/>
      <protection hidden="1"/>
    </xf>
    <xf numFmtId="0" fontId="7" fillId="6" borderId="30" xfId="0" applyFont="1" applyFill="1" applyBorder="1" applyAlignment="1" applyProtection="1">
      <alignment horizontal="center" vertical="center"/>
      <protection hidden="1"/>
    </xf>
    <xf numFmtId="9" fontId="9" fillId="6" borderId="51" xfId="0" applyNumberFormat="1" applyFont="1" applyFill="1" applyBorder="1" applyAlignment="1" applyProtection="1">
      <alignment horizontal="center" vertical="center"/>
      <protection hidden="1"/>
    </xf>
    <xf numFmtId="4" fontId="9" fillId="6" borderId="41" xfId="0" applyNumberFormat="1" applyFont="1" applyFill="1" applyBorder="1" applyAlignment="1" applyProtection="1">
      <alignment vertical="center"/>
      <protection hidden="1"/>
    </xf>
    <xf numFmtId="0" fontId="18" fillId="3" borderId="87" xfId="0" applyFont="1" applyFill="1" applyBorder="1" applyAlignment="1" applyProtection="1">
      <alignment horizontal="center" vertical="center"/>
      <protection hidden="1"/>
    </xf>
    <xf numFmtId="3" fontId="18" fillId="5" borderId="88" xfId="0" applyNumberFormat="1" applyFont="1" applyFill="1" applyBorder="1" applyAlignment="1" applyProtection="1">
      <alignment horizontal="center" vertical="center"/>
      <protection hidden="1"/>
    </xf>
    <xf numFmtId="0" fontId="18" fillId="5" borderId="88" xfId="0" applyFont="1" applyFill="1" applyBorder="1" applyAlignment="1" applyProtection="1">
      <alignment horizontal="center" vertical="center" wrapText="1"/>
      <protection hidden="1"/>
    </xf>
    <xf numFmtId="0" fontId="18" fillId="5" borderId="92" xfId="0" applyFont="1" applyFill="1" applyBorder="1" applyAlignment="1" applyProtection="1">
      <alignment horizontal="center" vertical="center" wrapText="1"/>
      <protection hidden="1"/>
    </xf>
    <xf numFmtId="3" fontId="20" fillId="2" borderId="93" xfId="0" applyNumberFormat="1" applyFont="1" applyFill="1" applyBorder="1" applyAlignment="1" applyProtection="1">
      <alignment horizontal="center" vertical="center"/>
      <protection hidden="1"/>
    </xf>
    <xf numFmtId="3" fontId="20" fillId="2" borderId="92" xfId="0" applyNumberFormat="1" applyFont="1" applyFill="1" applyBorder="1" applyAlignment="1" applyProtection="1">
      <alignment horizontal="center" vertical="center"/>
      <protection hidden="1"/>
    </xf>
    <xf numFmtId="165" fontId="1" fillId="0" borderId="2" xfId="1" applyNumberFormat="1" applyBorder="1" applyAlignment="1" applyProtection="1">
      <alignment horizontal="center" vertical="center"/>
      <protection hidden="1"/>
    </xf>
    <xf numFmtId="3" fontId="4" fillId="5" borderId="13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6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95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69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27" xfId="0" applyNumberFormat="1" applyFont="1" applyFill="1" applyBorder="1" applyAlignment="1" applyProtection="1">
      <alignment horizontal="center" vertical="center" wrapText="1"/>
      <protection hidden="1"/>
    </xf>
    <xf numFmtId="165" fontId="4" fillId="5" borderId="28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30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31" xfId="0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2" borderId="32" xfId="0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Alignment="1" applyProtection="1">
      <alignment vertical="center"/>
      <protection hidden="1"/>
    </xf>
    <xf numFmtId="0" fontId="1" fillId="0" borderId="37" xfId="0" applyFont="1" applyBorder="1" applyAlignment="1" applyProtection="1">
      <alignment horizontal="center" vertical="center"/>
      <protection hidden="1"/>
    </xf>
    <xf numFmtId="0" fontId="1" fillId="0" borderId="39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vertical="center"/>
      <protection hidden="1"/>
    </xf>
    <xf numFmtId="0" fontId="1" fillId="2" borderId="35" xfId="0" applyFont="1" applyFill="1" applyBorder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2" borderId="19" xfId="0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4" borderId="53" xfId="0" applyFill="1" applyBorder="1" applyAlignment="1" applyProtection="1">
      <alignment horizontal="center" vertical="center" wrapText="1"/>
      <protection locked="0"/>
    </xf>
    <xf numFmtId="0" fontId="18" fillId="4" borderId="83" xfId="0" applyFont="1" applyFill="1" applyBorder="1" applyAlignment="1" applyProtection="1">
      <alignment horizontal="center" vertical="center"/>
      <protection locked="0"/>
    </xf>
    <xf numFmtId="0" fontId="18" fillId="4" borderId="58" xfId="0" applyFont="1" applyFill="1" applyBorder="1" applyAlignment="1" applyProtection="1">
      <alignment horizontal="center" vertical="center"/>
      <protection locked="0"/>
    </xf>
    <xf numFmtId="0" fontId="0" fillId="4" borderId="59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/>
    <xf numFmtId="0" fontId="4" fillId="0" borderId="0" xfId="0" applyFont="1" applyFill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hidden="1"/>
    </xf>
    <xf numFmtId="0" fontId="17" fillId="6" borderId="72" xfId="0" applyFont="1" applyFill="1" applyBorder="1" applyAlignment="1" applyProtection="1">
      <alignment horizontal="center" vertical="center" wrapText="1"/>
      <protection hidden="1"/>
    </xf>
    <xf numFmtId="0" fontId="18" fillId="4" borderId="83" xfId="0" applyFont="1" applyFill="1" applyBorder="1" applyAlignment="1" applyProtection="1">
      <alignment horizontal="center" vertical="center"/>
      <protection hidden="1"/>
    </xf>
    <xf numFmtId="0" fontId="18" fillId="4" borderId="84" xfId="0" applyFont="1" applyFill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4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3" fontId="0" fillId="0" borderId="0" xfId="0" applyNumberFormat="1" applyAlignment="1" applyProtection="1">
      <alignment horizontal="left" vertical="center"/>
      <protection hidden="1"/>
    </xf>
    <xf numFmtId="3" fontId="16" fillId="0" borderId="12" xfId="0" applyNumberFormat="1" applyFont="1" applyBorder="1" applyAlignment="1" applyProtection="1">
      <alignment horizontal="center" vertical="center"/>
      <protection hidden="1"/>
    </xf>
    <xf numFmtId="3" fontId="16" fillId="0" borderId="0" xfId="0" applyNumberFormat="1" applyFont="1" applyAlignment="1" applyProtection="1">
      <alignment horizontal="center" vertical="center"/>
      <protection hidden="1"/>
    </xf>
    <xf numFmtId="0" fontId="4" fillId="4" borderId="2" xfId="2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 applyProtection="1">
      <alignment horizontal="center" vertical="center" wrapText="1"/>
      <protection hidden="1"/>
    </xf>
    <xf numFmtId="3" fontId="14" fillId="0" borderId="0" xfId="0" applyNumberFormat="1" applyFont="1" applyAlignment="1" applyProtection="1">
      <alignment horizontal="center" vertical="center"/>
      <protection hidden="1"/>
    </xf>
    <xf numFmtId="4" fontId="9" fillId="0" borderId="2" xfId="0" applyNumberFormat="1" applyFont="1" applyBorder="1" applyAlignment="1" applyProtection="1">
      <alignment horizontal="right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" fontId="13" fillId="0" borderId="2" xfId="0" applyNumberFormat="1" applyFont="1" applyBorder="1" applyAlignment="1" applyProtection="1">
      <alignment horizontal="right" vertical="center"/>
      <protection hidden="1"/>
    </xf>
    <xf numFmtId="165" fontId="13" fillId="0" borderId="0" xfId="0" applyNumberFormat="1" applyFont="1" applyAlignment="1" applyProtection="1">
      <alignment horizontal="center" vertical="center"/>
      <protection hidden="1"/>
    </xf>
    <xf numFmtId="2" fontId="11" fillId="0" borderId="0" xfId="0" applyNumberFormat="1" applyFont="1" applyAlignment="1" applyProtection="1">
      <alignment horizontal="center" vertical="center"/>
      <protection locked="0"/>
    </xf>
    <xf numFmtId="2" fontId="13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35" xfId="0" applyFont="1" applyBorder="1" applyProtection="1">
      <protection locked="0"/>
    </xf>
    <xf numFmtId="0" fontId="1" fillId="0" borderId="36" xfId="0" applyFont="1" applyBorder="1" applyProtection="1">
      <protection locked="0"/>
    </xf>
    <xf numFmtId="0" fontId="4" fillId="0" borderId="30" xfId="0" applyFont="1" applyBorder="1" applyAlignment="1" applyProtection="1">
      <alignment horizontal="center" vertical="center"/>
      <protection hidden="1"/>
    </xf>
    <xf numFmtId="0" fontId="1" fillId="0" borderId="40" xfId="0" applyFont="1" applyBorder="1" applyAlignment="1" applyProtection="1">
      <alignment horizontal="left" vertical="center"/>
      <protection hidden="1"/>
    </xf>
    <xf numFmtId="2" fontId="1" fillId="0" borderId="41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" fillId="0" borderId="43" xfId="0" applyFont="1" applyBorder="1" applyProtection="1">
      <protection locked="0"/>
    </xf>
    <xf numFmtId="0" fontId="1" fillId="0" borderId="44" xfId="0" applyFont="1" applyBorder="1" applyProtection="1">
      <protection locked="0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center" vertical="center"/>
      <protection hidden="1"/>
    </xf>
    <xf numFmtId="3" fontId="20" fillId="2" borderId="2" xfId="0" applyNumberFormat="1" applyFont="1" applyFill="1" applyBorder="1" applyAlignment="1" applyProtection="1">
      <alignment horizontal="center" vertical="center"/>
      <protection hidden="1"/>
    </xf>
    <xf numFmtId="3" fontId="18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18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2" xfId="0" applyFont="1" applyFill="1" applyBorder="1" applyAlignment="1" applyProtection="1">
      <alignment horizontal="center" vertical="center" wrapText="1"/>
      <protection hidden="1"/>
    </xf>
    <xf numFmtId="3" fontId="20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20" fillId="2" borderId="26" xfId="0" applyNumberFormat="1" applyFont="1" applyFill="1" applyBorder="1" applyAlignment="1" applyProtection="1">
      <alignment horizontal="center" vertical="center"/>
      <protection hidden="1"/>
    </xf>
    <xf numFmtId="4" fontId="0" fillId="0" borderId="2" xfId="0" applyNumberFormat="1" applyBorder="1" applyAlignment="1" applyProtection="1">
      <alignment vertical="center"/>
      <protection hidden="1"/>
    </xf>
    <xf numFmtId="164" fontId="0" fillId="0" borderId="2" xfId="0" applyNumberFormat="1" applyBorder="1" applyAlignment="1" applyProtection="1">
      <alignment vertical="center"/>
      <protection hidden="1"/>
    </xf>
    <xf numFmtId="4" fontId="0" fillId="0" borderId="26" xfId="0" applyNumberFormat="1" applyBorder="1" applyAlignment="1" applyProtection="1">
      <alignment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4" fontId="0" fillId="2" borderId="2" xfId="0" applyNumberFormat="1" applyFill="1" applyBorder="1" applyAlignment="1" applyProtection="1">
      <alignment vertical="center"/>
      <protection hidden="1"/>
    </xf>
    <xf numFmtId="4" fontId="0" fillId="5" borderId="2" xfId="0" applyNumberFormat="1" applyFill="1" applyBorder="1" applyAlignment="1" applyProtection="1">
      <alignment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3" fontId="12" fillId="2" borderId="2" xfId="0" applyNumberFormat="1" applyFont="1" applyFill="1" applyBorder="1" applyAlignment="1" applyProtection="1">
      <alignment vertical="center"/>
      <protection hidden="1"/>
    </xf>
    <xf numFmtId="4" fontId="12" fillId="2" borderId="2" xfId="0" applyNumberFormat="1" applyFont="1" applyFill="1" applyBorder="1" applyAlignment="1" applyProtection="1">
      <alignment vertical="center"/>
      <protection hidden="1"/>
    </xf>
    <xf numFmtId="165" fontId="0" fillId="5" borderId="2" xfId="0" applyNumberFormat="1" applyFill="1" applyBorder="1" applyAlignment="1" applyProtection="1">
      <alignment horizontal="righ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/>
      <protection hidden="1"/>
    </xf>
    <xf numFmtId="9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49" fontId="0" fillId="0" borderId="0" xfId="0" applyNumberFormat="1" applyProtection="1">
      <protection locked="0"/>
    </xf>
    <xf numFmtId="49" fontId="7" fillId="2" borderId="40" xfId="0" applyNumberFormat="1" applyFont="1" applyFill="1" applyBorder="1" applyAlignment="1" applyProtection="1">
      <alignment horizontal="center" vertical="center"/>
      <protection locked="0"/>
    </xf>
    <xf numFmtId="49" fontId="7" fillId="2" borderId="4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" xfId="0" applyBorder="1"/>
    <xf numFmtId="0" fontId="0" fillId="0" borderId="67" xfId="0" applyBorder="1"/>
    <xf numFmtId="0" fontId="0" fillId="0" borderId="96" xfId="0" applyBorder="1"/>
    <xf numFmtId="49" fontId="0" fillId="0" borderId="97" xfId="0" applyNumberFormat="1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98" xfId="0" applyBorder="1" applyAlignment="1" applyProtection="1">
      <alignment horizontal="center"/>
      <protection hidden="1"/>
    </xf>
    <xf numFmtId="2" fontId="0" fillId="0" borderId="98" xfId="0" applyNumberFormat="1" applyBorder="1" applyAlignment="1" applyProtection="1">
      <alignment horizontal="center"/>
      <protection hidden="1"/>
    </xf>
    <xf numFmtId="49" fontId="0" fillId="0" borderId="30" xfId="0" applyNumberFormat="1" applyBorder="1" applyAlignment="1" applyProtection="1">
      <alignment horizontal="center" vertical="center"/>
      <protection hidden="1"/>
    </xf>
    <xf numFmtId="1" fontId="0" fillId="0" borderId="40" xfId="0" applyNumberFormat="1" applyBorder="1" applyAlignment="1" applyProtection="1">
      <alignment horizontal="center" vertical="center"/>
      <protection hidden="1"/>
    </xf>
    <xf numFmtId="2" fontId="0" fillId="0" borderId="41" xfId="0" applyNumberFormat="1" applyBorder="1" applyAlignment="1" applyProtection="1">
      <alignment horizontal="center" vertical="center"/>
      <protection hidden="1"/>
    </xf>
    <xf numFmtId="0" fontId="22" fillId="0" borderId="0" xfId="0" applyFont="1"/>
    <xf numFmtId="49" fontId="0" fillId="0" borderId="0" xfId="0" applyNumberFormat="1" applyProtection="1">
      <protection hidden="1"/>
    </xf>
    <xf numFmtId="49" fontId="0" fillId="0" borderId="0" xfId="0" applyNumberFormat="1"/>
    <xf numFmtId="49" fontId="0" fillId="0" borderId="100" xfId="0" applyNumberFormat="1" applyBorder="1" applyAlignment="1" applyProtection="1">
      <alignment horizontal="center" vertical="center"/>
      <protection hidden="1"/>
    </xf>
    <xf numFmtId="1" fontId="0" fillId="0" borderId="19" xfId="0" applyNumberFormat="1" applyBorder="1" applyAlignment="1" applyProtection="1">
      <alignment horizontal="center" vertical="center"/>
      <protection hidden="1"/>
    </xf>
    <xf numFmtId="2" fontId="0" fillId="0" borderId="99" xfId="0" applyNumberFormat="1" applyBorder="1" applyAlignment="1" applyProtection="1">
      <alignment horizontal="center" vertical="center"/>
      <protection hidden="1"/>
    </xf>
    <xf numFmtId="49" fontId="7" fillId="2" borderId="4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 indent="1"/>
    </xf>
    <xf numFmtId="49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/>
    <xf numFmtId="1" fontId="0" fillId="0" borderId="0" xfId="0" applyNumberFormat="1" applyBorder="1" applyAlignment="1" applyProtection="1">
      <alignment horizontal="center" vertical="center"/>
      <protection hidden="1"/>
    </xf>
    <xf numFmtId="2" fontId="0" fillId="0" borderId="0" xfId="0" applyNumberFormat="1" applyBorder="1" applyAlignment="1" applyProtection="1">
      <alignment horizontal="center" vertical="center"/>
      <protection hidden="1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0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35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3" xfId="0" applyNumberFormat="1" applyFont="1" applyFill="1" applyBorder="1" applyAlignment="1" applyProtection="1">
      <alignment horizontal="center" vertical="center"/>
      <protection hidden="1"/>
    </xf>
    <xf numFmtId="2" fontId="4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 applyProtection="1">
      <alignment horizontal="center" vertical="center"/>
      <protection locked="0"/>
    </xf>
    <xf numFmtId="3" fontId="0" fillId="0" borderId="35" xfId="0" applyNumberFormat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35" xfId="0" applyFont="1" applyFill="1" applyBorder="1" applyAlignment="1" applyProtection="1">
      <alignment horizontal="center" vertical="center"/>
      <protection locked="0"/>
    </xf>
    <xf numFmtId="3" fontId="0" fillId="5" borderId="77" xfId="0" applyNumberFormat="1" applyFill="1" applyBorder="1" applyAlignment="1" applyProtection="1">
      <alignment horizontal="center" vertical="center" wrapText="1"/>
      <protection locked="0"/>
    </xf>
    <xf numFmtId="0" fontId="0" fillId="0" borderId="55" xfId="0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hidden="1"/>
    </xf>
    <xf numFmtId="3" fontId="0" fillId="0" borderId="2" xfId="0" applyNumberFormat="1" applyBorder="1" applyAlignment="1" applyProtection="1">
      <alignment horizontal="left" vertical="center"/>
      <protection hidden="1"/>
    </xf>
    <xf numFmtId="0" fontId="0" fillId="0" borderId="60" xfId="0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166" fontId="0" fillId="0" borderId="20" xfId="0" applyNumberFormat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9" borderId="20" xfId="0" applyFill="1" applyBorder="1" applyAlignment="1" applyProtection="1">
      <alignment horizontal="center" vertical="center"/>
      <protection locked="0"/>
    </xf>
    <xf numFmtId="0" fontId="0" fillId="9" borderId="35" xfId="0" applyFill="1" applyBorder="1" applyAlignment="1" applyProtection="1">
      <alignment horizontal="center" vertical="center"/>
      <protection locked="0"/>
    </xf>
    <xf numFmtId="0" fontId="0" fillId="9" borderId="26" xfId="0" applyFill="1" applyBorder="1" applyAlignment="1" applyProtection="1">
      <alignment horizontal="center" vertical="center"/>
      <protection locked="0"/>
    </xf>
    <xf numFmtId="0" fontId="0" fillId="9" borderId="77" xfId="0" applyFill="1" applyBorder="1" applyAlignment="1" applyProtection="1">
      <alignment horizontal="center" vertical="center" wrapText="1"/>
      <protection locked="0"/>
    </xf>
    <xf numFmtId="0" fontId="0" fillId="9" borderId="78" xfId="0" applyFill="1" applyBorder="1" applyAlignment="1" applyProtection="1">
      <alignment horizontal="center" vertical="center" wrapText="1"/>
      <protection locked="0"/>
    </xf>
    <xf numFmtId="0" fontId="0" fillId="9" borderId="79" xfId="0" applyFill="1" applyBorder="1" applyAlignment="1" applyProtection="1">
      <alignment horizontal="center" vertical="center" wrapText="1"/>
      <protection locked="0"/>
    </xf>
    <xf numFmtId="0" fontId="0" fillId="9" borderId="60" xfId="0" applyFill="1" applyBorder="1" applyAlignment="1" applyProtection="1">
      <alignment horizontal="center" vertical="center" wrapText="1"/>
      <protection locked="0"/>
    </xf>
    <xf numFmtId="0" fontId="0" fillId="9" borderId="45" xfId="0" applyFill="1" applyBorder="1" applyAlignment="1" applyProtection="1">
      <alignment horizontal="center" vertical="center" wrapText="1"/>
      <protection locked="0"/>
    </xf>
    <xf numFmtId="0" fontId="0" fillId="9" borderId="61" xfId="0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left" vertical="center"/>
      <protection hidden="1"/>
    </xf>
    <xf numFmtId="3" fontId="0" fillId="0" borderId="20" xfId="0" applyNumberFormat="1" applyBorder="1" applyAlignment="1" applyProtection="1">
      <alignment horizontal="left" vertical="center"/>
      <protection hidden="1"/>
    </xf>
    <xf numFmtId="0" fontId="0" fillId="0" borderId="35" xfId="0" applyBorder="1" applyProtection="1">
      <protection hidden="1"/>
    </xf>
    <xf numFmtId="0" fontId="0" fillId="0" borderId="26" xfId="0" applyBorder="1" applyProtection="1">
      <protection hidden="1"/>
    </xf>
    <xf numFmtId="1" fontId="0" fillId="0" borderId="20" xfId="0" applyNumberFormat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20" xfId="0" applyNumberFormat="1" applyBorder="1" applyAlignment="1" applyProtection="1">
      <alignment horizontal="left" vertical="center"/>
      <protection locked="0"/>
    </xf>
    <xf numFmtId="0" fontId="0" fillId="0" borderId="35" xfId="0" applyBorder="1" applyProtection="1">
      <protection locked="0"/>
    </xf>
    <xf numFmtId="0" fontId="16" fillId="8" borderId="27" xfId="0" applyFont="1" applyFill="1" applyBorder="1" applyAlignment="1" applyProtection="1">
      <alignment horizontal="center" vertical="center"/>
      <protection locked="0"/>
    </xf>
    <xf numFmtId="0" fontId="16" fillId="8" borderId="52" xfId="0" applyFont="1" applyFill="1" applyBorder="1" applyAlignment="1" applyProtection="1">
      <alignment horizontal="center" vertical="center"/>
      <protection locked="0"/>
    </xf>
    <xf numFmtId="0" fontId="16" fillId="8" borderId="31" xfId="0" applyFont="1" applyFill="1" applyBorder="1" applyAlignment="1" applyProtection="1">
      <alignment horizontal="center" vertical="center"/>
      <protection locked="0"/>
    </xf>
    <xf numFmtId="3" fontId="16" fillId="5" borderId="27" xfId="0" applyNumberFormat="1" applyFont="1" applyFill="1" applyBorder="1" applyAlignment="1" applyProtection="1">
      <alignment horizontal="center" vertical="center"/>
      <protection locked="0"/>
    </xf>
    <xf numFmtId="3" fontId="16" fillId="5" borderId="52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60" xfId="0" applyFont="1" applyFill="1" applyBorder="1" applyAlignment="1" applyProtection="1">
      <alignment horizontal="center" vertical="center"/>
      <protection hidden="1"/>
    </xf>
    <xf numFmtId="0" fontId="4" fillId="4" borderId="45" xfId="0" applyFont="1" applyFill="1" applyBorder="1" applyAlignment="1" applyProtection="1">
      <alignment horizontal="center" vertical="center"/>
      <protection hidden="1"/>
    </xf>
    <xf numFmtId="0" fontId="4" fillId="4" borderId="75" xfId="0" applyFont="1" applyFill="1" applyBorder="1" applyAlignment="1" applyProtection="1">
      <alignment horizontal="center" vertical="center"/>
      <protection hidden="1"/>
    </xf>
    <xf numFmtId="0" fontId="4" fillId="3" borderId="76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4" fillId="3" borderId="75" xfId="0" applyFont="1" applyFill="1" applyBorder="1" applyAlignment="1" applyProtection="1">
      <alignment horizontal="center" vertical="center"/>
      <protection locked="0"/>
    </xf>
    <xf numFmtId="3" fontId="4" fillId="5" borderId="70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70" xfId="0" applyFont="1" applyFill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79" xfId="2" applyFill="1" applyBorder="1" applyAlignment="1" applyProtection="1">
      <alignment horizontal="center" vertical="center" wrapText="1"/>
      <protection hidden="1"/>
    </xf>
    <xf numFmtId="0" fontId="21" fillId="4" borderId="14" xfId="2" applyFill="1" applyBorder="1" applyAlignment="1" applyProtection="1">
      <alignment horizontal="center" vertical="center" wrapText="1"/>
      <protection hidden="1"/>
    </xf>
    <xf numFmtId="0" fontId="0" fillId="4" borderId="77" xfId="0" applyFill="1" applyBorder="1" applyAlignment="1" applyProtection="1">
      <alignment horizontal="center" vertical="center" wrapText="1"/>
      <protection hidden="1"/>
    </xf>
    <xf numFmtId="0" fontId="0" fillId="4" borderId="59" xfId="0" applyFill="1" applyBorder="1" applyAlignment="1" applyProtection="1">
      <alignment horizontal="center" vertical="center" wrapText="1"/>
      <protection hidden="1"/>
    </xf>
    <xf numFmtId="0" fontId="0" fillId="4" borderId="49" xfId="0" applyFill="1" applyBorder="1" applyAlignment="1" applyProtection="1">
      <alignment horizontal="center" vertical="center" wrapText="1"/>
      <protection hidden="1"/>
    </xf>
    <xf numFmtId="0" fontId="0" fillId="4" borderId="73" xfId="0" applyFill="1" applyBorder="1" applyAlignment="1" applyProtection="1">
      <alignment horizontal="center" vertical="center" wrapText="1"/>
      <protection hidden="1"/>
    </xf>
    <xf numFmtId="3" fontId="0" fillId="4" borderId="50" xfId="0" applyNumberFormat="1" applyFill="1" applyBorder="1" applyAlignment="1" applyProtection="1">
      <alignment horizontal="center" vertical="center" wrapText="1"/>
      <protection hidden="1"/>
    </xf>
    <xf numFmtId="3" fontId="0" fillId="4" borderId="74" xfId="0" applyNumberFormat="1" applyFill="1" applyBorder="1" applyAlignment="1" applyProtection="1">
      <alignment horizontal="center" vertical="center" wrapText="1"/>
      <protection hidden="1"/>
    </xf>
    <xf numFmtId="0" fontId="0" fillId="2" borderId="64" xfId="0" applyFill="1" applyBorder="1" applyAlignment="1" applyProtection="1">
      <alignment horizontal="center" vertical="center" wrapText="1"/>
      <protection hidden="1"/>
    </xf>
    <xf numFmtId="0" fontId="0" fillId="2" borderId="65" xfId="0" applyFill="1" applyBorder="1" applyProtection="1"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1" fillId="3" borderId="55" xfId="0" applyFont="1" applyFill="1" applyBorder="1" applyAlignment="1" applyProtection="1">
      <alignment horizontal="center" vertical="center"/>
      <protection hidden="1"/>
    </xf>
    <xf numFmtId="3" fontId="0" fillId="5" borderId="56" xfId="0" applyNumberFormat="1" applyFill="1" applyBorder="1" applyAlignment="1" applyProtection="1">
      <alignment horizontal="center" vertical="center" wrapText="1"/>
      <protection hidden="1"/>
    </xf>
    <xf numFmtId="0" fontId="0" fillId="5" borderId="57" xfId="0" applyFill="1" applyBorder="1" applyProtection="1">
      <protection hidden="1"/>
    </xf>
    <xf numFmtId="0" fontId="0" fillId="5" borderId="10" xfId="0" applyFill="1" applyBorder="1" applyAlignment="1" applyProtection="1">
      <alignment horizontal="center" vertical="center" wrapText="1"/>
      <protection hidden="1"/>
    </xf>
    <xf numFmtId="0" fontId="0" fillId="5" borderId="71" xfId="0" applyFill="1" applyBorder="1" applyProtection="1">
      <protection hidden="1"/>
    </xf>
    <xf numFmtId="3" fontId="0" fillId="5" borderId="9" xfId="0" applyNumberFormat="1" applyFill="1" applyBorder="1" applyAlignment="1" applyProtection="1">
      <alignment horizontal="center" vertical="center" wrapText="1"/>
      <protection hidden="1"/>
    </xf>
    <xf numFmtId="0" fontId="0" fillId="5" borderId="48" xfId="0" applyFill="1" applyBorder="1" applyProtection="1">
      <protection hidden="1"/>
    </xf>
    <xf numFmtId="0" fontId="0" fillId="2" borderId="62" xfId="0" applyFill="1" applyBorder="1" applyAlignment="1" applyProtection="1">
      <alignment horizontal="center" vertical="center" wrapText="1"/>
      <protection hidden="1"/>
    </xf>
    <xf numFmtId="0" fontId="0" fillId="2" borderId="63" xfId="0" applyFill="1" applyBorder="1" applyProtection="1">
      <protection hidden="1"/>
    </xf>
    <xf numFmtId="0" fontId="17" fillId="6" borderId="0" xfId="0" applyFont="1" applyFill="1" applyAlignment="1" applyProtection="1">
      <alignment horizontal="center" vertical="center" wrapText="1"/>
      <protection hidden="1"/>
    </xf>
    <xf numFmtId="0" fontId="17" fillId="6" borderId="14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 applyProtection="1">
      <alignment horizontal="center" vertical="center" wrapText="1"/>
      <protection locked="0"/>
    </xf>
    <xf numFmtId="0" fontId="4" fillId="2" borderId="68" xfId="0" applyFont="1" applyFill="1" applyBorder="1" applyAlignment="1" applyProtection="1">
      <alignment horizontal="center" vertical="center" wrapText="1"/>
      <protection locked="0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3" fontId="4" fillId="2" borderId="66" xfId="0" applyNumberFormat="1" applyFont="1" applyFill="1" applyBorder="1" applyAlignment="1" applyProtection="1">
      <alignment horizontal="center" vertical="center"/>
      <protection locked="0"/>
    </xf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3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67" xfId="0" applyFont="1" applyFill="1" applyBorder="1" applyAlignment="1" applyProtection="1">
      <alignment horizontal="center" vertical="center" wrapText="1"/>
      <protection hidden="1"/>
    </xf>
    <xf numFmtId="0" fontId="4" fillId="2" borderId="68" xfId="0" applyFont="1" applyFill="1" applyBorder="1" applyAlignment="1" applyProtection="1">
      <alignment horizontal="center" vertical="center" wrapText="1"/>
      <protection hidden="1"/>
    </xf>
    <xf numFmtId="0" fontId="4" fillId="2" borderId="45" xfId="0" applyFont="1" applyFill="1" applyBorder="1" applyAlignment="1" applyProtection="1">
      <alignment horizontal="center" vertical="center" wrapText="1"/>
      <protection hidden="1"/>
    </xf>
    <xf numFmtId="0" fontId="4" fillId="2" borderId="69" xfId="0" applyFont="1" applyFill="1" applyBorder="1" applyAlignment="1" applyProtection="1">
      <alignment horizontal="center" vertical="center" wrapText="1"/>
      <protection hidden="1"/>
    </xf>
    <xf numFmtId="0" fontId="0" fillId="9" borderId="20" xfId="0" applyFill="1" applyBorder="1" applyAlignment="1" applyProtection="1">
      <alignment horizontal="center" vertical="center"/>
      <protection hidden="1"/>
    </xf>
    <xf numFmtId="0" fontId="0" fillId="9" borderId="35" xfId="0" applyFill="1" applyBorder="1" applyAlignment="1" applyProtection="1">
      <alignment horizontal="center" vertical="center"/>
      <protection hidden="1"/>
    </xf>
    <xf numFmtId="0" fontId="0" fillId="9" borderId="26" xfId="0" applyFill="1" applyBorder="1" applyAlignment="1" applyProtection="1">
      <alignment horizontal="center" vertical="center"/>
      <protection hidden="1"/>
    </xf>
    <xf numFmtId="0" fontId="0" fillId="9" borderId="77" xfId="0" applyFill="1" applyBorder="1" applyAlignment="1" applyProtection="1">
      <alignment horizontal="center" vertical="center" wrapText="1"/>
      <protection hidden="1"/>
    </xf>
    <xf numFmtId="0" fontId="0" fillId="9" borderId="78" xfId="0" applyFill="1" applyBorder="1" applyAlignment="1" applyProtection="1">
      <alignment horizontal="center" vertical="center" wrapText="1"/>
      <protection hidden="1"/>
    </xf>
    <xf numFmtId="0" fontId="0" fillId="9" borderId="79" xfId="0" applyFill="1" applyBorder="1" applyAlignment="1" applyProtection="1">
      <alignment horizontal="center" vertical="center" wrapText="1"/>
      <protection hidden="1"/>
    </xf>
    <xf numFmtId="0" fontId="0" fillId="9" borderId="60" xfId="0" applyFill="1" applyBorder="1" applyAlignment="1" applyProtection="1">
      <alignment horizontal="center" vertical="center" wrapText="1"/>
      <protection hidden="1"/>
    </xf>
    <xf numFmtId="0" fontId="0" fillId="9" borderId="45" xfId="0" applyFill="1" applyBorder="1" applyAlignment="1" applyProtection="1">
      <alignment horizontal="center" vertical="center" wrapText="1"/>
      <protection hidden="1"/>
    </xf>
    <xf numFmtId="0" fontId="0" fillId="9" borderId="61" xfId="0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horizontal="left" vertical="center"/>
      <protection hidden="1"/>
    </xf>
    <xf numFmtId="0" fontId="1" fillId="2" borderId="26" xfId="0" applyFont="1" applyFill="1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left" vertical="center"/>
      <protection hidden="1"/>
    </xf>
    <xf numFmtId="0" fontId="0" fillId="2" borderId="35" xfId="0" applyFill="1" applyBorder="1" applyAlignment="1" applyProtection="1">
      <alignment horizontal="left" vertical="center"/>
      <protection hidden="1"/>
    </xf>
    <xf numFmtId="0" fontId="0" fillId="2" borderId="26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2" xfId="0" applyNumberFormat="1" applyFont="1" applyFill="1" applyBorder="1" applyAlignment="1" applyProtection="1">
      <alignment horizontal="center" vertical="center"/>
      <protection hidden="1"/>
    </xf>
    <xf numFmtId="3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16" fillId="0" borderId="0" xfId="0" applyNumberFormat="1" applyFont="1" applyAlignment="1" applyProtection="1">
      <alignment horizontal="center" wrapText="1"/>
      <protection locked="0"/>
    </xf>
    <xf numFmtId="4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Protection="1">
      <protection locked="0"/>
    </xf>
    <xf numFmtId="49" fontId="0" fillId="0" borderId="13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hidden="1"/>
    </xf>
    <xf numFmtId="49" fontId="0" fillId="0" borderId="45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4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40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1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9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0" xfId="0" applyNumberFormat="1" applyFont="1" applyFill="1" applyBorder="1" applyAlignment="1" applyProtection="1">
      <alignment horizontal="center" vertical="center"/>
      <protection hidden="1"/>
    </xf>
    <xf numFmtId="49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6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99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77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10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0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03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4" borderId="104" xfId="0" applyFill="1" applyBorder="1" applyAlignment="1" applyProtection="1">
      <alignment horizontal="center" vertical="center" wrapText="1"/>
      <protection locked="0"/>
    </xf>
    <xf numFmtId="0" fontId="0" fillId="4" borderId="105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0" borderId="100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99" xfId="0" applyBorder="1" applyAlignment="1">
      <alignment horizontal="center"/>
    </xf>
  </cellXfs>
  <cellStyles count="3">
    <cellStyle name="Navadno" xfId="0" builtinId="0"/>
    <cellStyle name="Navadno 2" xfId="2" xr:uid="{00000000-0005-0000-0000-000001000000}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Y140"/>
  <sheetViews>
    <sheetView showGridLines="0" showRowColHeaders="0" showZeros="0" tabSelected="1" zoomScale="95" workbookViewId="0">
      <selection activeCell="D5" sqref="D5:E5"/>
    </sheetView>
  </sheetViews>
  <sheetFormatPr defaultColWidth="9.140625" defaultRowHeight="12.75" x14ac:dyDescent="0.2"/>
  <cols>
    <col min="1" max="1" width="7.85546875" style="6" customWidth="1"/>
    <col min="2" max="2" width="58.85546875" style="6" customWidth="1"/>
    <col min="3" max="4" width="9" style="6" customWidth="1"/>
    <col min="5" max="17" width="23.5703125" style="8" customWidth="1"/>
    <col min="18" max="19" width="9.140625" style="32"/>
    <col min="20" max="20" width="9.140625" style="32" hidden="1" customWidth="1"/>
    <col min="21" max="23" width="0" style="32" hidden="1" customWidth="1"/>
    <col min="24" max="24" width="0" style="31" hidden="1" customWidth="1"/>
    <col min="25" max="45" width="0" style="32" hidden="1" customWidth="1"/>
    <col min="46" max="51" width="9.140625" style="32"/>
    <col min="52" max="16384" width="9.140625" style="6"/>
  </cols>
  <sheetData>
    <row r="1" spans="1:51" ht="15.75" x14ac:dyDescent="0.2">
      <c r="B1" s="7" t="s">
        <v>250</v>
      </c>
      <c r="T1" s="33" t="s">
        <v>58</v>
      </c>
    </row>
    <row r="2" spans="1:51" ht="15.75" x14ac:dyDescent="0.2">
      <c r="B2" s="7"/>
      <c r="T2" s="34">
        <v>2009</v>
      </c>
    </row>
    <row r="3" spans="1:51" ht="15" customHeight="1" x14ac:dyDescent="0.2">
      <c r="B3" s="247" t="s">
        <v>7</v>
      </c>
      <c r="C3" s="248"/>
      <c r="D3" s="249" t="s">
        <v>231</v>
      </c>
      <c r="E3" s="2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T3" s="34">
        <v>2010</v>
      </c>
    </row>
    <row r="4" spans="1:51" ht="15" customHeight="1" x14ac:dyDescent="0.2">
      <c r="B4" s="247" t="s">
        <v>8</v>
      </c>
      <c r="C4" s="247"/>
      <c r="D4" s="251" t="s">
        <v>232</v>
      </c>
      <c r="E4" s="252"/>
      <c r="F4" s="252"/>
      <c r="G4" s="252"/>
      <c r="H4" s="252"/>
      <c r="I4" s="252"/>
      <c r="J4" s="252"/>
      <c r="K4" s="253"/>
      <c r="L4" s="31"/>
      <c r="M4" s="32"/>
      <c r="N4" s="32"/>
      <c r="O4" s="32"/>
      <c r="P4" s="32"/>
      <c r="Q4" s="32"/>
      <c r="T4" s="34">
        <v>2011</v>
      </c>
    </row>
    <row r="5" spans="1:51" ht="15" customHeight="1" x14ac:dyDescent="0.2">
      <c r="B5" s="12" t="s">
        <v>59</v>
      </c>
      <c r="C5" s="9"/>
      <c r="D5" s="258">
        <v>2024</v>
      </c>
      <c r="E5" s="25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T5" s="34">
        <v>2012</v>
      </c>
    </row>
    <row r="6" spans="1:51" x14ac:dyDescent="0.2"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T6" s="34">
        <v>2013</v>
      </c>
    </row>
    <row r="7" spans="1:51" s="17" customFormat="1" ht="35.1" customHeight="1" x14ac:dyDescent="0.2">
      <c r="A7" s="16" t="s">
        <v>126</v>
      </c>
      <c r="B7" s="254" t="s">
        <v>13</v>
      </c>
      <c r="C7" s="255"/>
      <c r="D7" s="255"/>
      <c r="E7" s="256" t="str">
        <f>"OSNOVNA PLAČA 
" &amp; "december " &amp; D5-1 &amp; "
(2. odst. 28. člena KPJS)"</f>
        <v>OSNOVNA PLAČA 
december 2023
(2. odst. 28. člena KPJS)</v>
      </c>
      <c r="F7" s="242" t="s">
        <v>110</v>
      </c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4"/>
      <c r="R7" s="35"/>
      <c r="S7" s="35"/>
      <c r="T7" s="34">
        <v>2014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 ht="35.1" customHeight="1" thickBot="1" x14ac:dyDescent="0.25">
      <c r="A8" s="18" t="s">
        <v>127</v>
      </c>
      <c r="B8" s="147" t="s">
        <v>2</v>
      </c>
      <c r="C8" s="19" t="s">
        <v>11</v>
      </c>
      <c r="D8" s="20" t="s">
        <v>12</v>
      </c>
      <c r="E8" s="257"/>
      <c r="F8" s="21" t="s">
        <v>233</v>
      </c>
      <c r="G8" s="21" t="s">
        <v>234</v>
      </c>
      <c r="H8" s="21" t="s">
        <v>235</v>
      </c>
      <c r="I8" s="21" t="s">
        <v>236</v>
      </c>
      <c r="J8" s="22" t="s">
        <v>237</v>
      </c>
      <c r="K8" s="21" t="s">
        <v>238</v>
      </c>
      <c r="L8" s="21" t="s">
        <v>39</v>
      </c>
      <c r="M8" s="21" t="s">
        <v>40</v>
      </c>
      <c r="N8" s="21" t="s">
        <v>41</v>
      </c>
      <c r="O8" s="21" t="s">
        <v>42</v>
      </c>
      <c r="P8" s="22" t="s">
        <v>43</v>
      </c>
      <c r="Q8" s="21" t="s">
        <v>44</v>
      </c>
      <c r="T8" s="34">
        <v>2015</v>
      </c>
    </row>
    <row r="9" spans="1:51" s="29" customFormat="1" ht="13.5" thickTop="1" x14ac:dyDescent="0.2">
      <c r="A9" s="23">
        <v>0</v>
      </c>
      <c r="B9" s="148">
        <v>1</v>
      </c>
      <c r="C9" s="24">
        <v>2</v>
      </c>
      <c r="D9" s="25">
        <v>3</v>
      </c>
      <c r="E9" s="26">
        <v>5</v>
      </c>
      <c r="F9" s="27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7">
        <v>6</v>
      </c>
      <c r="M9" s="28">
        <v>7</v>
      </c>
      <c r="N9" s="28">
        <v>8</v>
      </c>
      <c r="O9" s="28">
        <v>9</v>
      </c>
      <c r="P9" s="28">
        <v>10</v>
      </c>
      <c r="Q9" s="28">
        <v>11</v>
      </c>
      <c r="R9" s="36"/>
      <c r="S9" s="36"/>
      <c r="T9" s="34">
        <v>2016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</row>
    <row r="10" spans="1:51" ht="24.75" customHeight="1" x14ac:dyDescent="0.2">
      <c r="A10" s="51">
        <v>1</v>
      </c>
      <c r="B10" s="146" t="s">
        <v>128</v>
      </c>
      <c r="C10" s="1" t="s">
        <v>228</v>
      </c>
      <c r="D10" s="2">
        <v>20</v>
      </c>
      <c r="E10" s="3">
        <v>1000</v>
      </c>
      <c r="F10" s="3">
        <v>1000</v>
      </c>
      <c r="G10" s="3">
        <v>1000</v>
      </c>
      <c r="H10" s="3">
        <v>1200</v>
      </c>
      <c r="I10" s="3">
        <v>1200</v>
      </c>
      <c r="J10" s="3">
        <v>1200</v>
      </c>
      <c r="K10" s="3">
        <v>1200</v>
      </c>
      <c r="L10" s="3">
        <v>1200</v>
      </c>
      <c r="M10" s="3">
        <v>1200</v>
      </c>
      <c r="N10" s="3">
        <v>1200</v>
      </c>
      <c r="O10" s="3">
        <v>1200</v>
      </c>
      <c r="P10" s="3">
        <v>1200</v>
      </c>
      <c r="Q10" s="3">
        <v>1200</v>
      </c>
      <c r="T10" s="34">
        <v>2017</v>
      </c>
    </row>
    <row r="11" spans="1:51" ht="24.75" customHeight="1" x14ac:dyDescent="0.2">
      <c r="A11" s="51">
        <v>2</v>
      </c>
      <c r="B11" s="146" t="s">
        <v>129</v>
      </c>
      <c r="C11" s="1" t="s">
        <v>230</v>
      </c>
      <c r="D11" s="4"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2400</v>
      </c>
      <c r="Q11" s="5">
        <v>2400</v>
      </c>
      <c r="T11" s="34">
        <v>2018</v>
      </c>
    </row>
    <row r="12" spans="1:51" ht="24.75" customHeight="1" x14ac:dyDescent="0.2">
      <c r="A12" s="51">
        <v>3</v>
      </c>
      <c r="B12" s="146" t="s">
        <v>130</v>
      </c>
      <c r="C12" s="1" t="s">
        <v>244</v>
      </c>
      <c r="D12" s="4">
        <v>48</v>
      </c>
      <c r="E12" s="5">
        <v>2500</v>
      </c>
      <c r="F12" s="5">
        <v>2500</v>
      </c>
      <c r="G12" s="5"/>
      <c r="H12" s="5"/>
      <c r="I12" s="5"/>
      <c r="J12" s="5"/>
      <c r="K12" s="5"/>
      <c r="L12" s="5"/>
      <c r="M12" s="5"/>
      <c r="N12" s="5">
        <v>1400</v>
      </c>
      <c r="O12" s="5"/>
      <c r="P12" s="5"/>
      <c r="Q12" s="5"/>
      <c r="T12" s="34">
        <v>2019</v>
      </c>
    </row>
    <row r="13" spans="1:51" ht="24.75" customHeight="1" x14ac:dyDescent="0.2">
      <c r="A13" s="51">
        <v>4</v>
      </c>
      <c r="B13" s="146" t="s">
        <v>131</v>
      </c>
      <c r="C13" s="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T13" s="34">
        <v>2020</v>
      </c>
    </row>
    <row r="14" spans="1:51" ht="24.75" customHeight="1" x14ac:dyDescent="0.2">
      <c r="A14" s="51">
        <v>5</v>
      </c>
      <c r="B14" s="146" t="s">
        <v>132</v>
      </c>
      <c r="C14" s="1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34">
        <v>2021</v>
      </c>
    </row>
    <row r="15" spans="1:51" ht="24.75" customHeight="1" x14ac:dyDescent="0.2">
      <c r="A15" s="51">
        <v>6</v>
      </c>
      <c r="B15" s="146" t="s">
        <v>133</v>
      </c>
      <c r="C15" s="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T15" s="34">
        <v>2022</v>
      </c>
    </row>
    <row r="16" spans="1:51" ht="24.75" customHeight="1" x14ac:dyDescent="0.2">
      <c r="A16" s="51">
        <v>7</v>
      </c>
      <c r="B16" s="146" t="s">
        <v>134</v>
      </c>
      <c r="C16" s="1" t="s">
        <v>81</v>
      </c>
      <c r="D16" s="4">
        <v>34</v>
      </c>
      <c r="E16" s="5">
        <v>1500</v>
      </c>
      <c r="G16" s="5">
        <v>1500</v>
      </c>
      <c r="H16" s="5">
        <v>1500</v>
      </c>
      <c r="I16" s="5">
        <v>1500</v>
      </c>
      <c r="J16" s="5">
        <v>1500</v>
      </c>
      <c r="K16" s="5">
        <v>1500</v>
      </c>
      <c r="L16" s="5">
        <v>1500</v>
      </c>
      <c r="M16" s="5">
        <v>1500</v>
      </c>
      <c r="N16" s="5">
        <v>1500</v>
      </c>
      <c r="O16" s="5">
        <v>1500</v>
      </c>
      <c r="P16" s="5">
        <v>1500</v>
      </c>
      <c r="Q16" s="5">
        <v>1500</v>
      </c>
      <c r="T16" s="34">
        <v>2023</v>
      </c>
    </row>
    <row r="17" spans="1:20" ht="24.75" customHeight="1" x14ac:dyDescent="0.2">
      <c r="A17" s="51">
        <v>8</v>
      </c>
      <c r="B17" s="146" t="s">
        <v>135</v>
      </c>
      <c r="C17" s="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T17" s="34">
        <v>2024</v>
      </c>
    </row>
    <row r="18" spans="1:20" ht="24.75" customHeight="1" x14ac:dyDescent="0.2">
      <c r="A18" s="51">
        <v>9</v>
      </c>
      <c r="B18" s="146" t="s">
        <v>136</v>
      </c>
      <c r="C18" s="1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T18" s="34">
        <v>2025</v>
      </c>
    </row>
    <row r="19" spans="1:20" ht="24.75" customHeight="1" x14ac:dyDescent="0.2">
      <c r="A19" s="51">
        <v>10</v>
      </c>
      <c r="B19" s="146" t="s">
        <v>137</v>
      </c>
      <c r="C19" s="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T19" s="34">
        <v>2026</v>
      </c>
    </row>
    <row r="20" spans="1:20" ht="24.75" customHeight="1" x14ac:dyDescent="0.2">
      <c r="A20" s="51">
        <v>11</v>
      </c>
      <c r="B20" s="146" t="s">
        <v>138</v>
      </c>
      <c r="C20" s="1" t="s">
        <v>81</v>
      </c>
      <c r="D20" s="4">
        <v>34</v>
      </c>
      <c r="E20" s="5">
        <v>1500</v>
      </c>
      <c r="F20" s="8">
        <v>1300</v>
      </c>
      <c r="G20" s="5">
        <v>1500</v>
      </c>
      <c r="H20" s="5">
        <v>1500</v>
      </c>
      <c r="I20" s="5">
        <v>1500</v>
      </c>
      <c r="J20" s="5">
        <v>1500</v>
      </c>
      <c r="K20" s="5">
        <v>1500</v>
      </c>
      <c r="L20" s="5">
        <v>1500</v>
      </c>
      <c r="M20" s="5">
        <v>1500</v>
      </c>
      <c r="N20" s="5">
        <v>1500</v>
      </c>
      <c r="O20" s="5">
        <v>1500</v>
      </c>
      <c r="P20" s="5">
        <v>1500</v>
      </c>
      <c r="Q20" s="5">
        <v>1500</v>
      </c>
      <c r="T20" s="34">
        <v>2027</v>
      </c>
    </row>
    <row r="21" spans="1:20" ht="24.75" customHeight="1" x14ac:dyDescent="0.2">
      <c r="A21" s="51">
        <v>12</v>
      </c>
      <c r="B21" s="146" t="s">
        <v>139</v>
      </c>
      <c r="C21" s="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T21" s="34">
        <v>2028</v>
      </c>
    </row>
    <row r="22" spans="1:20" ht="24.75" customHeight="1" x14ac:dyDescent="0.2">
      <c r="A22" s="51">
        <v>13</v>
      </c>
      <c r="B22" s="146" t="s">
        <v>140</v>
      </c>
      <c r="C22" s="1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T22" s="34">
        <v>2024</v>
      </c>
    </row>
    <row r="23" spans="1:20" ht="24.75" customHeight="1" x14ac:dyDescent="0.2">
      <c r="A23" s="51">
        <v>14</v>
      </c>
      <c r="B23" s="146" t="s">
        <v>141</v>
      </c>
      <c r="C23" s="1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T23" s="34">
        <v>2025</v>
      </c>
    </row>
    <row r="24" spans="1:20" ht="24.75" customHeight="1" x14ac:dyDescent="0.2">
      <c r="A24" s="51">
        <v>15</v>
      </c>
      <c r="B24" s="146" t="s">
        <v>142</v>
      </c>
      <c r="C24" s="1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T24" s="34">
        <v>2026</v>
      </c>
    </row>
    <row r="25" spans="1:20" ht="24.75" customHeight="1" x14ac:dyDescent="0.2">
      <c r="A25" s="51">
        <v>16</v>
      </c>
      <c r="B25" s="146" t="s">
        <v>143</v>
      </c>
      <c r="C25" s="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T25" s="34">
        <v>2027</v>
      </c>
    </row>
    <row r="26" spans="1:20" ht="24.75" customHeight="1" x14ac:dyDescent="0.2">
      <c r="A26" s="51">
        <v>17</v>
      </c>
      <c r="B26" s="146" t="s">
        <v>144</v>
      </c>
      <c r="C26" s="1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34">
        <v>2028</v>
      </c>
    </row>
    <row r="27" spans="1:20" ht="24.75" customHeight="1" x14ac:dyDescent="0.2">
      <c r="A27" s="51">
        <v>18</v>
      </c>
      <c r="B27" s="146" t="s">
        <v>145</v>
      </c>
      <c r="C27" s="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T27" s="34">
        <v>2024</v>
      </c>
    </row>
    <row r="28" spans="1:20" ht="24.75" customHeight="1" x14ac:dyDescent="0.2">
      <c r="A28" s="51">
        <v>19</v>
      </c>
      <c r="B28" s="146" t="s">
        <v>146</v>
      </c>
      <c r="C28" s="1"/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T28" s="34">
        <v>2025</v>
      </c>
    </row>
    <row r="29" spans="1:20" ht="24.75" customHeight="1" x14ac:dyDescent="0.2">
      <c r="A29" s="51">
        <v>20</v>
      </c>
      <c r="B29" s="146" t="s">
        <v>147</v>
      </c>
      <c r="C29" s="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T29" s="34">
        <v>2026</v>
      </c>
    </row>
    <row r="30" spans="1:20" ht="24.75" customHeight="1" x14ac:dyDescent="0.2">
      <c r="A30" s="51">
        <v>21</v>
      </c>
      <c r="B30" s="146" t="s">
        <v>148</v>
      </c>
      <c r="C30" s="1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T30" s="34">
        <v>2027</v>
      </c>
    </row>
    <row r="31" spans="1:20" ht="24.75" customHeight="1" x14ac:dyDescent="0.2">
      <c r="A31" s="51">
        <v>22</v>
      </c>
      <c r="B31" s="146" t="s">
        <v>149</v>
      </c>
      <c r="C31" s="1"/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34">
        <v>2028</v>
      </c>
    </row>
    <row r="32" spans="1:20" ht="24.75" customHeight="1" x14ac:dyDescent="0.2">
      <c r="A32" s="51">
        <v>23</v>
      </c>
      <c r="B32" s="146" t="s">
        <v>150</v>
      </c>
      <c r="C32" s="1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T32" s="34">
        <v>2024</v>
      </c>
    </row>
    <row r="33" spans="1:20" ht="24.75" customHeight="1" x14ac:dyDescent="0.2">
      <c r="A33" s="51">
        <v>24</v>
      </c>
      <c r="B33" s="146" t="s">
        <v>151</v>
      </c>
      <c r="C33" s="1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T33" s="34">
        <v>2025</v>
      </c>
    </row>
    <row r="34" spans="1:20" ht="24.75" customHeight="1" x14ac:dyDescent="0.2">
      <c r="A34" s="51">
        <v>25</v>
      </c>
      <c r="B34" s="146" t="s">
        <v>152</v>
      </c>
      <c r="C34" s="1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T34" s="34">
        <v>2026</v>
      </c>
    </row>
    <row r="35" spans="1:20" ht="24.75" customHeight="1" x14ac:dyDescent="0.2">
      <c r="A35" s="51">
        <v>26</v>
      </c>
      <c r="B35" s="146" t="s">
        <v>153</v>
      </c>
      <c r="C35" s="1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T35" s="34">
        <v>2022</v>
      </c>
    </row>
    <row r="36" spans="1:20" ht="24.75" customHeight="1" x14ac:dyDescent="0.2">
      <c r="A36" s="51">
        <v>27</v>
      </c>
      <c r="B36" s="146" t="s">
        <v>154</v>
      </c>
      <c r="C36" s="1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T36" s="34">
        <v>2023</v>
      </c>
    </row>
    <row r="37" spans="1:20" ht="24.75" customHeight="1" x14ac:dyDescent="0.2">
      <c r="A37" s="51">
        <v>28</v>
      </c>
      <c r="B37" s="146" t="s">
        <v>155</v>
      </c>
      <c r="C37" s="1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34">
        <v>2024</v>
      </c>
    </row>
    <row r="38" spans="1:20" ht="24.75" customHeight="1" x14ac:dyDescent="0.2">
      <c r="A38" s="51">
        <v>29</v>
      </c>
      <c r="B38" s="146" t="s">
        <v>156</v>
      </c>
      <c r="C38" s="1"/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T38" s="34">
        <v>2025</v>
      </c>
    </row>
    <row r="39" spans="1:20" ht="24.75" customHeight="1" x14ac:dyDescent="0.2">
      <c r="A39" s="51">
        <v>30</v>
      </c>
      <c r="B39" s="146" t="s">
        <v>157</v>
      </c>
      <c r="C39" s="1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T39" s="34">
        <v>2026</v>
      </c>
    </row>
    <row r="40" spans="1:20" ht="24.75" customHeight="1" x14ac:dyDescent="0.2">
      <c r="A40" s="51">
        <v>31</v>
      </c>
      <c r="B40" s="146" t="s">
        <v>158</v>
      </c>
      <c r="C40" s="1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T40" s="34">
        <v>2027</v>
      </c>
    </row>
    <row r="41" spans="1:20" ht="24.75" customHeight="1" x14ac:dyDescent="0.2">
      <c r="A41" s="51">
        <v>32</v>
      </c>
      <c r="B41" s="146" t="s">
        <v>159</v>
      </c>
      <c r="C41" s="1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34">
        <v>2028</v>
      </c>
    </row>
    <row r="42" spans="1:20" ht="24.75" customHeight="1" x14ac:dyDescent="0.2">
      <c r="A42" s="51">
        <v>33</v>
      </c>
      <c r="B42" s="146" t="s">
        <v>160</v>
      </c>
      <c r="C42" s="1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T42" s="34">
        <v>2024</v>
      </c>
    </row>
    <row r="43" spans="1:20" ht="24.75" customHeight="1" x14ac:dyDescent="0.2">
      <c r="A43" s="51">
        <v>34</v>
      </c>
      <c r="B43" s="146" t="s">
        <v>161</v>
      </c>
      <c r="C43" s="1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34">
        <v>2025</v>
      </c>
    </row>
    <row r="44" spans="1:20" ht="24.75" customHeight="1" x14ac:dyDescent="0.2">
      <c r="A44" s="51">
        <v>35</v>
      </c>
      <c r="B44" s="146" t="s">
        <v>162</v>
      </c>
      <c r="C44" s="1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T44" s="34">
        <v>2026</v>
      </c>
    </row>
    <row r="45" spans="1:20" ht="24.75" customHeight="1" x14ac:dyDescent="0.2">
      <c r="A45" s="51">
        <v>36</v>
      </c>
      <c r="B45" s="146" t="s">
        <v>163</v>
      </c>
      <c r="C45" s="1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T45" s="34">
        <v>2027</v>
      </c>
    </row>
    <row r="46" spans="1:20" ht="24.75" customHeight="1" x14ac:dyDescent="0.2">
      <c r="A46" s="51">
        <v>37</v>
      </c>
      <c r="B46" s="146" t="s">
        <v>164</v>
      </c>
      <c r="C46" s="1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T46" s="34">
        <v>2028</v>
      </c>
    </row>
    <row r="47" spans="1:20" ht="24.75" customHeight="1" x14ac:dyDescent="0.2">
      <c r="A47" s="51">
        <v>38</v>
      </c>
      <c r="B47" s="146" t="s">
        <v>165</v>
      </c>
      <c r="C47" s="1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34">
        <v>2028</v>
      </c>
    </row>
    <row r="48" spans="1:20" ht="24.75" customHeight="1" x14ac:dyDescent="0.2">
      <c r="A48" s="51">
        <v>39</v>
      </c>
      <c r="B48" s="146" t="s">
        <v>166</v>
      </c>
      <c r="C48" s="1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T48" s="34">
        <v>2028</v>
      </c>
    </row>
    <row r="49" spans="1:20" ht="24.75" customHeight="1" x14ac:dyDescent="0.2">
      <c r="A49" s="51">
        <v>40</v>
      </c>
      <c r="B49" s="146" t="s">
        <v>167</v>
      </c>
      <c r="C49" s="1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T49" s="34">
        <v>2028</v>
      </c>
    </row>
    <row r="50" spans="1:20" ht="24.75" customHeight="1" x14ac:dyDescent="0.2">
      <c r="A50" s="51">
        <v>41</v>
      </c>
      <c r="B50" s="146" t="s">
        <v>168</v>
      </c>
      <c r="C50" s="1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T50" s="34">
        <v>2028</v>
      </c>
    </row>
    <row r="51" spans="1:20" ht="24.75" customHeight="1" x14ac:dyDescent="0.2">
      <c r="A51" s="51">
        <v>42</v>
      </c>
      <c r="B51" s="146" t="s">
        <v>169</v>
      </c>
      <c r="C51" s="1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34">
        <v>2028</v>
      </c>
    </row>
    <row r="52" spans="1:20" ht="24.75" customHeight="1" x14ac:dyDescent="0.2">
      <c r="A52" s="51">
        <v>43</v>
      </c>
      <c r="B52" s="146" t="s">
        <v>170</v>
      </c>
      <c r="C52" s="1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T52" s="34">
        <v>2028</v>
      </c>
    </row>
    <row r="53" spans="1:20" ht="24.75" customHeight="1" x14ac:dyDescent="0.2">
      <c r="A53" s="51">
        <v>44</v>
      </c>
      <c r="B53" s="146" t="s">
        <v>171</v>
      </c>
      <c r="C53" s="1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T53" s="34">
        <v>2028</v>
      </c>
    </row>
    <row r="54" spans="1:20" ht="24.75" customHeight="1" x14ac:dyDescent="0.2">
      <c r="A54" s="51">
        <v>45</v>
      </c>
      <c r="B54" s="146" t="s">
        <v>172</v>
      </c>
      <c r="C54" s="1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T54" s="34">
        <v>2028</v>
      </c>
    </row>
    <row r="55" spans="1:20" ht="24.75" customHeight="1" x14ac:dyDescent="0.2">
      <c r="A55" s="51">
        <v>46</v>
      </c>
      <c r="B55" s="146" t="s">
        <v>173</v>
      </c>
      <c r="C55" s="1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T55" s="34">
        <v>2028</v>
      </c>
    </row>
    <row r="56" spans="1:20" ht="24.75" customHeight="1" x14ac:dyDescent="0.2">
      <c r="A56" s="51">
        <v>47</v>
      </c>
      <c r="B56" s="146" t="s">
        <v>174</v>
      </c>
      <c r="C56" s="1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34">
        <v>2028</v>
      </c>
    </row>
    <row r="57" spans="1:20" ht="24.75" customHeight="1" x14ac:dyDescent="0.2">
      <c r="A57" s="51">
        <v>48</v>
      </c>
      <c r="B57" s="146" t="s">
        <v>175</v>
      </c>
      <c r="C57" s="1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T57" s="34">
        <v>2028</v>
      </c>
    </row>
    <row r="58" spans="1:20" ht="24.75" customHeight="1" x14ac:dyDescent="0.2">
      <c r="A58" s="51">
        <v>49</v>
      </c>
      <c r="B58" s="146" t="s">
        <v>176</v>
      </c>
      <c r="C58" s="1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T58" s="34">
        <v>2028</v>
      </c>
    </row>
    <row r="59" spans="1:20" ht="24.75" customHeight="1" x14ac:dyDescent="0.2">
      <c r="A59" s="51">
        <v>50</v>
      </c>
      <c r="B59" s="146" t="s">
        <v>177</v>
      </c>
      <c r="C59" s="1"/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T59" s="34">
        <v>2028</v>
      </c>
    </row>
    <row r="60" spans="1:20" ht="24.75" customHeight="1" x14ac:dyDescent="0.2">
      <c r="A60" s="51">
        <v>51</v>
      </c>
      <c r="B60" s="146" t="s">
        <v>178</v>
      </c>
      <c r="C60" s="1"/>
      <c r="D60" s="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T60" s="34">
        <v>2028</v>
      </c>
    </row>
    <row r="61" spans="1:20" ht="24.75" customHeight="1" x14ac:dyDescent="0.2">
      <c r="A61" s="51">
        <v>52</v>
      </c>
      <c r="B61" s="146" t="s">
        <v>179</v>
      </c>
      <c r="C61" s="1"/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T61" s="34">
        <v>2028</v>
      </c>
    </row>
    <row r="62" spans="1:20" ht="24.75" customHeight="1" x14ac:dyDescent="0.2">
      <c r="A62" s="51">
        <v>53</v>
      </c>
      <c r="B62" s="146" t="s">
        <v>180</v>
      </c>
      <c r="C62" s="1"/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T62" s="34">
        <v>2028</v>
      </c>
    </row>
    <row r="63" spans="1:20" ht="24.75" customHeight="1" x14ac:dyDescent="0.2">
      <c r="A63" s="51">
        <v>54</v>
      </c>
      <c r="B63" s="146" t="s">
        <v>181</v>
      </c>
      <c r="C63" s="1"/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T63" s="34">
        <v>2028</v>
      </c>
    </row>
    <row r="64" spans="1:20" ht="24.75" customHeight="1" x14ac:dyDescent="0.2">
      <c r="A64" s="51">
        <v>55</v>
      </c>
      <c r="B64" s="146" t="s">
        <v>182</v>
      </c>
      <c r="C64" s="1"/>
      <c r="D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T64" s="34">
        <v>2028</v>
      </c>
    </row>
    <row r="65" spans="1:20" ht="24.75" customHeight="1" x14ac:dyDescent="0.2">
      <c r="A65" s="51">
        <v>56</v>
      </c>
      <c r="B65" s="146" t="s">
        <v>183</v>
      </c>
      <c r="C65" s="1"/>
      <c r="D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34">
        <v>2028</v>
      </c>
    </row>
    <row r="66" spans="1:20" ht="24.75" customHeight="1" x14ac:dyDescent="0.2">
      <c r="A66" s="51">
        <v>57</v>
      </c>
      <c r="B66" s="146" t="s">
        <v>184</v>
      </c>
      <c r="C66" s="1"/>
      <c r="D66" s="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T66" s="34">
        <v>2028</v>
      </c>
    </row>
    <row r="67" spans="1:20" ht="24.75" customHeight="1" x14ac:dyDescent="0.2">
      <c r="A67" s="51">
        <v>58</v>
      </c>
      <c r="B67" s="146" t="s">
        <v>185</v>
      </c>
      <c r="C67" s="1"/>
      <c r="D67" s="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T67" s="34">
        <v>2028</v>
      </c>
    </row>
    <row r="68" spans="1:20" ht="24.75" customHeight="1" x14ac:dyDescent="0.2">
      <c r="A68" s="51">
        <v>59</v>
      </c>
      <c r="B68" s="146" t="s">
        <v>186</v>
      </c>
      <c r="C68" s="1"/>
      <c r="D68" s="4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T68" s="34">
        <v>2028</v>
      </c>
    </row>
    <row r="69" spans="1:20" ht="24.75" customHeight="1" x14ac:dyDescent="0.2">
      <c r="A69" s="51">
        <v>60</v>
      </c>
      <c r="B69" s="146" t="s">
        <v>187</v>
      </c>
      <c r="C69" s="1"/>
      <c r="D69" s="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T69" s="34">
        <v>2028</v>
      </c>
    </row>
    <row r="70" spans="1:20" ht="24.75" customHeight="1" x14ac:dyDescent="0.2">
      <c r="A70" s="51">
        <v>61</v>
      </c>
      <c r="B70" s="146" t="s">
        <v>188</v>
      </c>
      <c r="C70" s="1"/>
      <c r="D70" s="4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T70" s="34">
        <v>2028</v>
      </c>
    </row>
    <row r="71" spans="1:20" ht="24.75" customHeight="1" x14ac:dyDescent="0.2">
      <c r="A71" s="51">
        <v>62</v>
      </c>
      <c r="B71" s="146" t="s">
        <v>189</v>
      </c>
      <c r="C71" s="1"/>
      <c r="D71" s="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T71" s="34">
        <v>2028</v>
      </c>
    </row>
    <row r="72" spans="1:20" ht="24.75" customHeight="1" x14ac:dyDescent="0.2">
      <c r="A72" s="51">
        <v>63</v>
      </c>
      <c r="B72" s="146" t="s">
        <v>190</v>
      </c>
      <c r="C72" s="1"/>
      <c r="D72" s="4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T72" s="34">
        <v>2028</v>
      </c>
    </row>
    <row r="73" spans="1:20" ht="24.75" customHeight="1" x14ac:dyDescent="0.2">
      <c r="A73" s="51">
        <v>64</v>
      </c>
      <c r="B73" s="146" t="s">
        <v>191</v>
      </c>
      <c r="C73" s="1"/>
      <c r="D73" s="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T73" s="34">
        <v>2028</v>
      </c>
    </row>
    <row r="74" spans="1:20" ht="24.75" customHeight="1" x14ac:dyDescent="0.2">
      <c r="A74" s="51">
        <v>65</v>
      </c>
      <c r="B74" s="146" t="s">
        <v>192</v>
      </c>
      <c r="C74" s="1"/>
      <c r="D74" s="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T74" s="34">
        <v>2028</v>
      </c>
    </row>
    <row r="75" spans="1:20" ht="24.75" customHeight="1" x14ac:dyDescent="0.2">
      <c r="A75" s="51">
        <v>66</v>
      </c>
      <c r="B75" s="146" t="s">
        <v>193</v>
      </c>
      <c r="C75" s="1"/>
      <c r="D75" s="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T75" s="34">
        <v>2028</v>
      </c>
    </row>
    <row r="76" spans="1:20" ht="24.75" customHeight="1" x14ac:dyDescent="0.2">
      <c r="A76" s="51">
        <v>67</v>
      </c>
      <c r="B76" s="146" t="s">
        <v>194</v>
      </c>
      <c r="C76" s="1"/>
      <c r="D76" s="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T76" s="34">
        <v>2028</v>
      </c>
    </row>
    <row r="77" spans="1:20" ht="24.75" customHeight="1" x14ac:dyDescent="0.2">
      <c r="A77" s="51">
        <v>68</v>
      </c>
      <c r="B77" s="146" t="s">
        <v>195</v>
      </c>
      <c r="C77" s="1"/>
      <c r="D77" s="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T77" s="34">
        <v>2028</v>
      </c>
    </row>
    <row r="78" spans="1:20" ht="24.75" customHeight="1" x14ac:dyDescent="0.2">
      <c r="A78" s="51">
        <v>69</v>
      </c>
      <c r="B78" s="146" t="s">
        <v>196</v>
      </c>
      <c r="C78" s="1"/>
      <c r="D78" s="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T78" s="34">
        <v>2028</v>
      </c>
    </row>
    <row r="79" spans="1:20" ht="24.75" customHeight="1" x14ac:dyDescent="0.2">
      <c r="A79" s="51">
        <v>70</v>
      </c>
      <c r="B79" s="146" t="s">
        <v>197</v>
      </c>
      <c r="C79" s="1"/>
      <c r="D79" s="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T79" s="34">
        <v>2028</v>
      </c>
    </row>
    <row r="80" spans="1:20" ht="24.75" customHeight="1" x14ac:dyDescent="0.2">
      <c r="A80" s="51">
        <v>71</v>
      </c>
      <c r="B80" s="146" t="s">
        <v>198</v>
      </c>
      <c r="C80" s="1"/>
      <c r="D80" s="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T80" s="34">
        <v>2028</v>
      </c>
    </row>
    <row r="81" spans="1:20" ht="24.75" customHeight="1" x14ac:dyDescent="0.2">
      <c r="A81" s="51">
        <v>72</v>
      </c>
      <c r="B81" s="146" t="s">
        <v>199</v>
      </c>
      <c r="C81" s="1"/>
      <c r="D81" s="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T81" s="34">
        <v>2028</v>
      </c>
    </row>
    <row r="82" spans="1:20" ht="24.75" customHeight="1" x14ac:dyDescent="0.2">
      <c r="A82" s="51">
        <v>73</v>
      </c>
      <c r="B82" s="146" t="s">
        <v>200</v>
      </c>
      <c r="C82" s="1"/>
      <c r="D82" s="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34">
        <v>2028</v>
      </c>
    </row>
    <row r="83" spans="1:20" ht="24.75" customHeight="1" x14ac:dyDescent="0.2">
      <c r="A83" s="51">
        <v>74</v>
      </c>
      <c r="B83" s="146" t="s">
        <v>201</v>
      </c>
      <c r="C83" s="1"/>
      <c r="D83" s="4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T83" s="34">
        <v>2028</v>
      </c>
    </row>
    <row r="84" spans="1:20" ht="24.75" customHeight="1" x14ac:dyDescent="0.2">
      <c r="A84" s="51">
        <v>75</v>
      </c>
      <c r="B84" s="146" t="s">
        <v>202</v>
      </c>
      <c r="C84" s="1"/>
      <c r="D84" s="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T84" s="34">
        <v>2028</v>
      </c>
    </row>
    <row r="85" spans="1:20" ht="24.75" customHeight="1" x14ac:dyDescent="0.2">
      <c r="A85" s="51">
        <v>76</v>
      </c>
      <c r="B85" s="146" t="s">
        <v>203</v>
      </c>
      <c r="C85" s="1"/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T85" s="34">
        <v>2028</v>
      </c>
    </row>
    <row r="86" spans="1:20" ht="24.75" customHeight="1" x14ac:dyDescent="0.2">
      <c r="A86" s="51">
        <v>77</v>
      </c>
      <c r="B86" s="146" t="s">
        <v>204</v>
      </c>
      <c r="C86" s="1"/>
      <c r="D86" s="4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T86" s="34">
        <v>2028</v>
      </c>
    </row>
    <row r="87" spans="1:20" ht="24.75" customHeight="1" x14ac:dyDescent="0.2">
      <c r="A87" s="51">
        <v>78</v>
      </c>
      <c r="B87" s="146" t="s">
        <v>205</v>
      </c>
      <c r="C87" s="1"/>
      <c r="D87" s="4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T87" s="34">
        <v>2028</v>
      </c>
    </row>
    <row r="88" spans="1:20" ht="24.75" customHeight="1" x14ac:dyDescent="0.2">
      <c r="A88" s="51">
        <v>79</v>
      </c>
      <c r="B88" s="146" t="s">
        <v>206</v>
      </c>
      <c r="C88" s="1"/>
      <c r="D88" s="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T88" s="34">
        <v>2028</v>
      </c>
    </row>
    <row r="89" spans="1:20" ht="24.75" customHeight="1" x14ac:dyDescent="0.2">
      <c r="A89" s="51">
        <v>80</v>
      </c>
      <c r="B89" s="146" t="s">
        <v>207</v>
      </c>
      <c r="C89" s="1"/>
      <c r="D89" s="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T89" s="34">
        <v>2028</v>
      </c>
    </row>
    <row r="90" spans="1:20" ht="24.75" customHeight="1" x14ac:dyDescent="0.2">
      <c r="A90" s="51">
        <v>81</v>
      </c>
      <c r="B90" s="146" t="s">
        <v>208</v>
      </c>
      <c r="C90" s="1"/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T90" s="34">
        <v>2028</v>
      </c>
    </row>
    <row r="91" spans="1:20" ht="24.75" customHeight="1" x14ac:dyDescent="0.2">
      <c r="A91" s="51">
        <v>82</v>
      </c>
      <c r="B91" s="146" t="s">
        <v>209</v>
      </c>
      <c r="C91" s="1"/>
      <c r="D91" s="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T91" s="34">
        <v>2028</v>
      </c>
    </row>
    <row r="92" spans="1:20" ht="24.75" customHeight="1" x14ac:dyDescent="0.2">
      <c r="A92" s="51">
        <v>83</v>
      </c>
      <c r="B92" s="146" t="s">
        <v>210</v>
      </c>
      <c r="C92" s="1"/>
      <c r="D92" s="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T92" s="34">
        <v>2028</v>
      </c>
    </row>
    <row r="93" spans="1:20" ht="24.75" customHeight="1" x14ac:dyDescent="0.2">
      <c r="A93" s="51">
        <v>84</v>
      </c>
      <c r="B93" s="146" t="s">
        <v>211</v>
      </c>
      <c r="C93" s="1"/>
      <c r="D93" s="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T93" s="34">
        <v>2028</v>
      </c>
    </row>
    <row r="94" spans="1:20" ht="24.75" customHeight="1" x14ac:dyDescent="0.2">
      <c r="A94" s="51">
        <v>85</v>
      </c>
      <c r="B94" s="146" t="s">
        <v>212</v>
      </c>
      <c r="C94" s="1"/>
      <c r="D94" s="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T94" s="34">
        <v>2028</v>
      </c>
    </row>
    <row r="95" spans="1:20" ht="24.75" customHeight="1" x14ac:dyDescent="0.2">
      <c r="A95" s="51">
        <v>86</v>
      </c>
      <c r="B95" s="146" t="s">
        <v>213</v>
      </c>
      <c r="C95" s="1"/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T95" s="34">
        <v>2028</v>
      </c>
    </row>
    <row r="96" spans="1:20" ht="24.75" customHeight="1" x14ac:dyDescent="0.2">
      <c r="A96" s="51">
        <v>87</v>
      </c>
      <c r="B96" s="146" t="s">
        <v>214</v>
      </c>
      <c r="C96" s="1"/>
      <c r="D96" s="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T96" s="34">
        <v>2028</v>
      </c>
    </row>
    <row r="97" spans="1:20" ht="24.75" customHeight="1" x14ac:dyDescent="0.2">
      <c r="A97" s="51">
        <v>88</v>
      </c>
      <c r="B97" s="146" t="s">
        <v>215</v>
      </c>
      <c r="C97" s="1"/>
      <c r="D97" s="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T97" s="34">
        <v>2028</v>
      </c>
    </row>
    <row r="98" spans="1:20" ht="24.75" customHeight="1" x14ac:dyDescent="0.2">
      <c r="A98" s="51">
        <v>89</v>
      </c>
      <c r="B98" s="146" t="s">
        <v>216</v>
      </c>
      <c r="C98" s="1"/>
      <c r="D98" s="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T98" s="34">
        <v>2028</v>
      </c>
    </row>
    <row r="99" spans="1:20" ht="24.75" customHeight="1" x14ac:dyDescent="0.2">
      <c r="A99" s="51">
        <v>90</v>
      </c>
      <c r="B99" s="146" t="s">
        <v>217</v>
      </c>
      <c r="C99" s="1"/>
      <c r="D99" s="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T99" s="34">
        <v>2028</v>
      </c>
    </row>
    <row r="100" spans="1:20" ht="24.75" customHeight="1" x14ac:dyDescent="0.2">
      <c r="A100" s="51">
        <v>91</v>
      </c>
      <c r="B100" s="146" t="s">
        <v>218</v>
      </c>
      <c r="C100" s="1"/>
      <c r="D100" s="4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T100" s="34">
        <v>2028</v>
      </c>
    </row>
    <row r="101" spans="1:20" ht="24.75" customHeight="1" x14ac:dyDescent="0.2">
      <c r="A101" s="51">
        <v>92</v>
      </c>
      <c r="B101" s="146" t="s">
        <v>219</v>
      </c>
      <c r="C101" s="1"/>
      <c r="D101" s="4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T101" s="34">
        <v>2028</v>
      </c>
    </row>
    <row r="102" spans="1:20" ht="24.75" customHeight="1" x14ac:dyDescent="0.2">
      <c r="A102" s="51">
        <v>93</v>
      </c>
      <c r="B102" s="146" t="s">
        <v>220</v>
      </c>
      <c r="C102" s="1"/>
      <c r="D102" s="4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T102" s="34">
        <v>2028</v>
      </c>
    </row>
    <row r="103" spans="1:20" ht="24.75" customHeight="1" x14ac:dyDescent="0.2">
      <c r="A103" s="51">
        <v>94</v>
      </c>
      <c r="B103" s="146" t="s">
        <v>221</v>
      </c>
      <c r="C103" s="1"/>
      <c r="D103" s="4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T103" s="34">
        <v>2028</v>
      </c>
    </row>
    <row r="104" spans="1:20" ht="24.75" customHeight="1" x14ac:dyDescent="0.2">
      <c r="A104" s="51">
        <v>95</v>
      </c>
      <c r="B104" s="146" t="s">
        <v>222</v>
      </c>
      <c r="C104" s="1"/>
      <c r="D104" s="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T104" s="34">
        <v>2028</v>
      </c>
    </row>
    <row r="105" spans="1:20" ht="24.75" customHeight="1" x14ac:dyDescent="0.2">
      <c r="A105" s="51">
        <v>96</v>
      </c>
      <c r="B105" s="146" t="s">
        <v>223</v>
      </c>
      <c r="C105" s="1"/>
      <c r="D105" s="4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T105" s="34">
        <v>2028</v>
      </c>
    </row>
    <row r="106" spans="1:20" ht="24.75" customHeight="1" x14ac:dyDescent="0.2">
      <c r="A106" s="51">
        <v>97</v>
      </c>
      <c r="B106" s="146" t="s">
        <v>224</v>
      </c>
      <c r="C106" s="1"/>
      <c r="D106" s="4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T106" s="34">
        <v>2028</v>
      </c>
    </row>
    <row r="107" spans="1:20" ht="24.75" customHeight="1" x14ac:dyDescent="0.2">
      <c r="A107" s="51">
        <v>98</v>
      </c>
      <c r="B107" s="146" t="s">
        <v>225</v>
      </c>
      <c r="C107" s="1"/>
      <c r="D107" s="4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T107" s="34">
        <v>2028</v>
      </c>
    </row>
    <row r="108" spans="1:20" ht="24.75" customHeight="1" x14ac:dyDescent="0.2">
      <c r="A108" s="51">
        <v>99</v>
      </c>
      <c r="B108" s="146" t="s">
        <v>226</v>
      </c>
      <c r="C108" s="1"/>
      <c r="D108" s="4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T108" s="34">
        <v>2028</v>
      </c>
    </row>
    <row r="109" spans="1:20" ht="24.75" customHeight="1" x14ac:dyDescent="0.2">
      <c r="A109" s="51">
        <v>100</v>
      </c>
      <c r="B109" s="146" t="s">
        <v>227</v>
      </c>
      <c r="C109" s="1"/>
      <c r="D109" s="4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T109" s="34">
        <v>2028</v>
      </c>
    </row>
    <row r="110" spans="1:20" ht="13.5" thickBot="1" x14ac:dyDescent="0.25">
      <c r="A110" s="32"/>
      <c r="B110" s="37"/>
      <c r="C110" s="245" t="s">
        <v>85</v>
      </c>
      <c r="D110" s="246"/>
      <c r="E110" s="38">
        <f t="shared" ref="E110:Q110" si="0">SUM(E10:E109)</f>
        <v>8500</v>
      </c>
      <c r="F110" s="39">
        <f t="shared" si="0"/>
        <v>6800</v>
      </c>
      <c r="G110" s="40">
        <f t="shared" si="0"/>
        <v>6000</v>
      </c>
      <c r="H110" s="40">
        <f t="shared" si="0"/>
        <v>6200</v>
      </c>
      <c r="I110" s="40">
        <f t="shared" si="0"/>
        <v>6200</v>
      </c>
      <c r="J110" s="40">
        <f t="shared" si="0"/>
        <v>6200</v>
      </c>
      <c r="K110" s="40">
        <f t="shared" si="0"/>
        <v>6200</v>
      </c>
      <c r="L110" s="39">
        <f t="shared" si="0"/>
        <v>6200</v>
      </c>
      <c r="M110" s="40">
        <f t="shared" si="0"/>
        <v>6200</v>
      </c>
      <c r="N110" s="40">
        <f t="shared" si="0"/>
        <v>7600</v>
      </c>
      <c r="O110" s="40">
        <f t="shared" si="0"/>
        <v>6200</v>
      </c>
      <c r="P110" s="40">
        <f t="shared" si="0"/>
        <v>6600</v>
      </c>
      <c r="Q110" s="40">
        <f t="shared" si="0"/>
        <v>6600</v>
      </c>
      <c r="T110" s="34">
        <v>2032</v>
      </c>
    </row>
    <row r="111" spans="1:20" x14ac:dyDescent="0.2">
      <c r="A111" s="32"/>
      <c r="B111" s="32"/>
      <c r="C111" s="32"/>
      <c r="D111" s="32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T111" s="34">
        <v>2033</v>
      </c>
    </row>
    <row r="112" spans="1:20" x14ac:dyDescent="0.2">
      <c r="A112" s="32"/>
      <c r="B112" s="32"/>
      <c r="C112" s="32"/>
      <c r="D112" s="32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T112" s="34">
        <v>2034</v>
      </c>
    </row>
    <row r="113" spans="1:20" x14ac:dyDescent="0.2">
      <c r="A113" s="32"/>
      <c r="B113" s="32"/>
      <c r="C113" s="32"/>
      <c r="D113" s="32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T113" s="34">
        <v>2035</v>
      </c>
    </row>
    <row r="114" spans="1:20" x14ac:dyDescent="0.2">
      <c r="A114" s="32"/>
      <c r="B114" s="32"/>
      <c r="C114" s="32"/>
      <c r="D114" s="32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T114" s="34">
        <v>2036</v>
      </c>
    </row>
    <row r="115" spans="1:20" x14ac:dyDescent="0.2">
      <c r="A115" s="32"/>
      <c r="B115" s="32"/>
      <c r="C115" s="32"/>
      <c r="D115" s="32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T115" s="34">
        <v>2037</v>
      </c>
    </row>
    <row r="116" spans="1:20" x14ac:dyDescent="0.2">
      <c r="A116" s="32"/>
      <c r="B116" s="32"/>
      <c r="C116" s="32"/>
      <c r="D116" s="32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T116" s="34">
        <v>2038</v>
      </c>
    </row>
    <row r="117" spans="1:20" x14ac:dyDescent="0.2">
      <c r="A117" s="32"/>
      <c r="B117" s="32"/>
      <c r="C117" s="32"/>
      <c r="D117" s="32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T117" s="34">
        <v>2039</v>
      </c>
    </row>
    <row r="118" spans="1:20" x14ac:dyDescent="0.2">
      <c r="A118" s="32"/>
      <c r="B118" s="32"/>
      <c r="C118" s="32"/>
      <c r="D118" s="32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T118" s="34">
        <v>2040</v>
      </c>
    </row>
    <row r="119" spans="1:20" x14ac:dyDescent="0.2">
      <c r="A119" s="32"/>
      <c r="B119" s="32"/>
      <c r="C119" s="32"/>
      <c r="D119" s="32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T119" s="34">
        <v>2041</v>
      </c>
    </row>
    <row r="120" spans="1:20" x14ac:dyDescent="0.2">
      <c r="A120" s="32"/>
      <c r="B120" s="32"/>
      <c r="C120" s="32"/>
      <c r="D120" s="32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T120" s="34">
        <v>2042</v>
      </c>
    </row>
    <row r="121" spans="1:20" x14ac:dyDescent="0.2">
      <c r="A121" s="32"/>
      <c r="B121" s="32"/>
      <c r="C121" s="32"/>
      <c r="D121" s="32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T121" s="34">
        <v>2043</v>
      </c>
    </row>
    <row r="122" spans="1:20" x14ac:dyDescent="0.2">
      <c r="A122" s="32"/>
      <c r="B122" s="32"/>
      <c r="C122" s="32"/>
      <c r="D122" s="32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T122" s="34">
        <v>2044</v>
      </c>
    </row>
    <row r="123" spans="1:20" x14ac:dyDescent="0.2">
      <c r="A123" s="32"/>
      <c r="B123" s="32"/>
      <c r="C123" s="32"/>
      <c r="D123" s="32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T123" s="34">
        <v>2045</v>
      </c>
    </row>
    <row r="124" spans="1:20" x14ac:dyDescent="0.2">
      <c r="A124" s="32"/>
      <c r="B124" s="32"/>
      <c r="C124" s="32"/>
      <c r="D124" s="32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T124" s="34">
        <v>2046</v>
      </c>
    </row>
    <row r="125" spans="1:20" x14ac:dyDescent="0.2">
      <c r="A125" s="32"/>
      <c r="B125" s="32"/>
      <c r="C125" s="32"/>
      <c r="D125" s="32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T125" s="34">
        <v>2047</v>
      </c>
    </row>
    <row r="126" spans="1:20" x14ac:dyDescent="0.2">
      <c r="A126" s="32"/>
      <c r="B126" s="32"/>
      <c r="C126" s="32"/>
      <c r="D126" s="32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T126" s="34">
        <v>2048</v>
      </c>
    </row>
    <row r="127" spans="1:20" x14ac:dyDescent="0.2">
      <c r="A127" s="32"/>
      <c r="B127" s="32"/>
      <c r="C127" s="32"/>
      <c r="D127" s="32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T127" s="34">
        <v>2049</v>
      </c>
    </row>
    <row r="128" spans="1:20" x14ac:dyDescent="0.2">
      <c r="A128" s="32"/>
      <c r="B128" s="32"/>
      <c r="C128" s="32"/>
      <c r="D128" s="32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T128" s="34">
        <v>2050</v>
      </c>
    </row>
    <row r="129" spans="1:20" x14ac:dyDescent="0.2">
      <c r="A129" s="32"/>
      <c r="B129" s="32"/>
      <c r="C129" s="32"/>
      <c r="D129" s="32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T129" s="34">
        <v>2051</v>
      </c>
    </row>
    <row r="130" spans="1:20" x14ac:dyDescent="0.2">
      <c r="A130" s="32"/>
      <c r="B130" s="32"/>
      <c r="C130" s="32"/>
      <c r="D130" s="32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T130" s="34">
        <v>2052</v>
      </c>
    </row>
    <row r="131" spans="1:20" x14ac:dyDescent="0.2">
      <c r="A131" s="32"/>
      <c r="B131" s="32"/>
      <c r="C131" s="32"/>
      <c r="D131" s="32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</row>
    <row r="132" spans="1:20" x14ac:dyDescent="0.2">
      <c r="A132" s="32"/>
      <c r="B132" s="32"/>
      <c r="C132" s="32"/>
      <c r="D132" s="32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</row>
    <row r="133" spans="1:20" x14ac:dyDescent="0.2">
      <c r="A133" s="32"/>
      <c r="B133" s="32"/>
      <c r="C133" s="32"/>
      <c r="D133" s="32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</row>
    <row r="134" spans="1:20" x14ac:dyDescent="0.2">
      <c r="A134" s="32"/>
      <c r="B134" s="32"/>
      <c r="C134" s="32"/>
      <c r="D134" s="32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</row>
    <row r="135" spans="1:20" x14ac:dyDescent="0.2">
      <c r="A135" s="32"/>
      <c r="B135" s="32"/>
      <c r="C135" s="32"/>
      <c r="D135" s="32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</row>
    <row r="136" spans="1:20" x14ac:dyDescent="0.2">
      <c r="A136" s="32"/>
      <c r="B136" s="32"/>
      <c r="C136" s="32"/>
      <c r="D136" s="32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</row>
    <row r="137" spans="1:20" x14ac:dyDescent="0.2">
      <c r="A137" s="32"/>
      <c r="B137" s="32"/>
      <c r="C137" s="32"/>
      <c r="D137" s="32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</row>
    <row r="138" spans="1:20" x14ac:dyDescent="0.2">
      <c r="A138" s="32"/>
      <c r="B138" s="32"/>
      <c r="C138" s="32"/>
      <c r="D138" s="32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</row>
    <row r="139" spans="1:20" x14ac:dyDescent="0.2">
      <c r="A139" s="32"/>
      <c r="B139" s="32"/>
      <c r="C139" s="32"/>
      <c r="D139" s="32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</row>
    <row r="140" spans="1:20" x14ac:dyDescent="0.2">
      <c r="A140" s="32"/>
      <c r="B140" s="32"/>
      <c r="C140" s="32"/>
      <c r="D140" s="32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</row>
  </sheetData>
  <sheetProtection algorithmName="SHA-512" hashValue="b+V08W13EsW0eIZ/TFc9T9eHnNX6BUzqXtkCppbB1z6kEcn6slLFBRlu4Uh9axBp8N4yyLwUXduI4YIN5DW46Q==" saltValue="oA5in3YlSk1l4GFNx/ut9w==" spinCount="100000" sheet="1" objects="1" scenarios="1"/>
  <mergeCells count="9">
    <mergeCell ref="F7:Q7"/>
    <mergeCell ref="C110:D110"/>
    <mergeCell ref="B3:C3"/>
    <mergeCell ref="B4:C4"/>
    <mergeCell ref="D3:E3"/>
    <mergeCell ref="D4:K4"/>
    <mergeCell ref="B7:D7"/>
    <mergeCell ref="E7:E8"/>
    <mergeCell ref="D5:E5"/>
  </mergeCells>
  <phoneticPr fontId="2" type="noConversion"/>
  <dataValidations count="1">
    <dataValidation type="list" allowBlank="1" showInputMessage="1" showErrorMessage="1" sqref="D5:E5" xr:uid="{00000000-0002-0000-0000-000000000000}">
      <formula1>$T$2:$T$130</formula1>
    </dataValidation>
  </dataValidations>
  <printOptions horizontalCentered="1"/>
  <pageMargins left="0.75" right="0.75" top="0.39370078740157483" bottom="0.35433070866141736" header="0" footer="0"/>
  <pageSetup paperSize="9" scale="66" orientation="landscape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AV602"/>
  <sheetViews>
    <sheetView showGridLines="0" showRowColHeaders="0" showZeros="0" zoomScale="95" workbookViewId="0">
      <selection activeCell="B122" sqref="B122"/>
    </sheetView>
  </sheetViews>
  <sheetFormatPr defaultColWidth="9.140625" defaultRowHeight="12.75" x14ac:dyDescent="0.2"/>
  <cols>
    <col min="1" max="1" width="18.140625" style="6" customWidth="1"/>
    <col min="2" max="2" width="54.85546875" style="6" customWidth="1"/>
    <col min="3" max="3" width="17.7109375" style="6" customWidth="1"/>
    <col min="4" max="4" width="17.7109375" style="8" customWidth="1"/>
    <col min="5" max="16" width="12.7109375" style="8" customWidth="1"/>
    <col min="17" max="26" width="9.140625" style="32"/>
    <col min="27" max="16384" width="9.140625" style="6"/>
  </cols>
  <sheetData>
    <row r="1" spans="1:48" ht="15.75" x14ac:dyDescent="0.2">
      <c r="A1" s="32"/>
      <c r="B1" s="44" t="str">
        <f>+'OSNOVNA PLAČA'!B1</f>
        <v>Priloga 2: šestmesečno izplačilo redne delovne uspešnosti</v>
      </c>
      <c r="C1" s="32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</row>
    <row r="2" spans="1:48" ht="15.75" x14ac:dyDescent="0.2">
      <c r="A2" s="32"/>
      <c r="B2" s="44"/>
      <c r="C2" s="3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</row>
    <row r="3" spans="1:48" ht="15" customHeight="1" x14ac:dyDescent="0.2">
      <c r="A3" s="32"/>
      <c r="B3" s="153" t="s">
        <v>7</v>
      </c>
      <c r="C3" s="261" t="str">
        <f>+IF(LEN('OSNOVNA PLAČA'!D3)&gt;0,'OSNOVNA PLAČA'!D3,"")</f>
        <v xml:space="preserve">šifra </v>
      </c>
      <c r="D3" s="261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8" ht="15" customHeight="1" x14ac:dyDescent="0.2">
      <c r="A4" s="32"/>
      <c r="B4" s="153" t="s">
        <v>8</v>
      </c>
      <c r="C4" s="262" t="str">
        <f>+IF(LEN('OSNOVNA PLAČA'!D4)&gt;0,'OSNOVNA PLAČA'!D4,"")</f>
        <v xml:space="preserve">enota </v>
      </c>
      <c r="D4" s="262"/>
      <c r="E4" s="262" t="str">
        <f>+IF(LEN('OSNOVNA PLAČA'!F4)&gt;0,'OSNOVNA PLAČA'!F4,"")</f>
        <v/>
      </c>
      <c r="F4" s="262"/>
      <c r="G4" s="262" t="str">
        <f>+IF(LEN('OSNOVNA PLAČA'!H4)&gt;0,'OSNOVNA PLAČA'!H4,"")</f>
        <v/>
      </c>
      <c r="H4" s="262"/>
      <c r="I4" s="262" t="str">
        <f>+IF(LEN('OSNOVNA PLAČA'!J4)&gt;0,'OSNOVNA PLAČA'!J4,"")</f>
        <v/>
      </c>
      <c r="J4" s="262"/>
      <c r="K4" s="32"/>
      <c r="L4" s="32"/>
      <c r="M4" s="32"/>
      <c r="N4" s="32"/>
      <c r="O4" s="32"/>
      <c r="P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</row>
    <row r="5" spans="1:48" ht="15" customHeight="1" x14ac:dyDescent="0.2">
      <c r="A5" s="32"/>
      <c r="B5" s="151" t="s">
        <v>59</v>
      </c>
      <c r="C5" s="263">
        <f>+IF(LEN('OSNOVNA PLAČA'!D5)&gt;0,'OSNOVNA PLAČA'!D5,"")</f>
        <v>2024</v>
      </c>
      <c r="D5" s="264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</row>
    <row r="6" spans="1:48" x14ac:dyDescent="0.2">
      <c r="A6" s="32"/>
      <c r="B6" s="47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8" s="17" customFormat="1" ht="33" customHeight="1" x14ac:dyDescent="0.2">
      <c r="A7" s="50"/>
      <c r="B7" s="260" t="s">
        <v>13</v>
      </c>
      <c r="C7" s="260"/>
      <c r="D7" s="260"/>
      <c r="E7" s="242" t="s">
        <v>111</v>
      </c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</row>
    <row r="8" spans="1:48" ht="13.5" thickBot="1" x14ac:dyDescent="0.25">
      <c r="A8" s="18" t="s">
        <v>229</v>
      </c>
      <c r="B8" s="150" t="s">
        <v>2</v>
      </c>
      <c r="C8" s="42" t="s">
        <v>11</v>
      </c>
      <c r="D8" s="43" t="s">
        <v>12</v>
      </c>
      <c r="E8" s="21" t="s">
        <v>233</v>
      </c>
      <c r="F8" s="21" t="s">
        <v>234</v>
      </c>
      <c r="G8" s="21" t="s">
        <v>235</v>
      </c>
      <c r="H8" s="21" t="s">
        <v>236</v>
      </c>
      <c r="I8" s="22" t="s">
        <v>237</v>
      </c>
      <c r="J8" s="21" t="s">
        <v>238</v>
      </c>
      <c r="K8" s="21" t="s">
        <v>39</v>
      </c>
      <c r="L8" s="21" t="s">
        <v>40</v>
      </c>
      <c r="M8" s="21" t="s">
        <v>41</v>
      </c>
      <c r="N8" s="21" t="s">
        <v>42</v>
      </c>
      <c r="O8" s="22" t="s">
        <v>43</v>
      </c>
      <c r="P8" s="21" t="s">
        <v>44</v>
      </c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</row>
    <row r="9" spans="1:48" s="29" customFormat="1" ht="13.5" thickTop="1" x14ac:dyDescent="0.2">
      <c r="A9" s="49"/>
      <c r="B9" s="149">
        <v>1</v>
      </c>
      <c r="C9" s="24">
        <v>2</v>
      </c>
      <c r="D9" s="25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4</v>
      </c>
      <c r="L9" s="28">
        <v>5</v>
      </c>
      <c r="M9" s="28">
        <v>6</v>
      </c>
      <c r="N9" s="28">
        <v>7</v>
      </c>
      <c r="O9" s="28">
        <v>8</v>
      </c>
      <c r="P9" s="28">
        <v>9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</row>
    <row r="10" spans="1:48" ht="28.5" customHeight="1" x14ac:dyDescent="0.2">
      <c r="A10" s="51">
        <f>'OSNOVNA PLAČA'!A10</f>
        <v>1</v>
      </c>
      <c r="B10" s="154" t="str">
        <f>+IF(LEN('OSNOVNA PLAČA'!B10)&gt;0,'OSNOVNA PLAČA'!B10,"")</f>
        <v>A1</v>
      </c>
      <c r="C10" s="52" t="str">
        <f>+IF(LEN('OSNOVNA PLAČA'!C10)&gt;0,'OSNOVNA PLAČA'!C10,"")</f>
        <v>V</v>
      </c>
      <c r="D10" s="53">
        <f>+IF(LEN('OSNOVNA PLAČA'!D10)&gt;0,'OSNOVNA PLAČA'!D10,"")</f>
        <v>20</v>
      </c>
      <c r="E10" s="3">
        <v>1200</v>
      </c>
      <c r="F10" s="3">
        <v>1000</v>
      </c>
      <c r="G10" s="3">
        <v>900</v>
      </c>
      <c r="H10" s="3">
        <v>1000</v>
      </c>
      <c r="I10" s="3">
        <v>1000</v>
      </c>
      <c r="J10" s="3">
        <v>1000</v>
      </c>
      <c r="K10" s="3">
        <v>1000</v>
      </c>
      <c r="L10" s="3">
        <v>1000</v>
      </c>
      <c r="M10" s="3">
        <v>1000</v>
      </c>
      <c r="N10" s="3">
        <v>1000</v>
      </c>
      <c r="O10" s="3">
        <v>0</v>
      </c>
      <c r="P10" s="3">
        <v>1000</v>
      </c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</row>
    <row r="11" spans="1:48" ht="28.5" customHeight="1" x14ac:dyDescent="0.2">
      <c r="A11" s="51">
        <f>'OSNOVNA PLAČA'!A11</f>
        <v>2</v>
      </c>
      <c r="B11" s="154" t="str">
        <f>+IF(LEN('OSNOVNA PLAČA'!B11)&gt;0,'OSNOVNA PLAČA'!B11,"")</f>
        <v>A2</v>
      </c>
      <c r="C11" s="52" t="str">
        <f>+IF(LEN('OSNOVNA PLAČA'!C11)&gt;0,'OSNOVNA PLAČA'!C11,"")</f>
        <v>VII</v>
      </c>
      <c r="D11" s="54">
        <f>+IF(LEN('OSNOVNA PLAČA'!D11)&gt;0,'OSNOVNA PLAČA'!D11,"")</f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2000</v>
      </c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</row>
    <row r="12" spans="1:48" ht="28.5" customHeight="1" x14ac:dyDescent="0.2">
      <c r="A12" s="51">
        <f>'OSNOVNA PLAČA'!A12</f>
        <v>3</v>
      </c>
      <c r="B12" s="154" t="str">
        <f>+IF(LEN('OSNOVNA PLAČA'!B12)&gt;0,'OSNOVNA PLAČA'!B12,"")</f>
        <v>A3</v>
      </c>
      <c r="C12" s="52" t="str">
        <f>+IF(LEN('OSNOVNA PLAČA'!C12)&gt;0,'OSNOVNA PLAČA'!C12,"")</f>
        <v>VIII</v>
      </c>
      <c r="D12" s="54">
        <f>+IF(LEN('OSNOVNA PLAČA'!D12)&gt;0,'OSNOVNA PLAČA'!D12,"")</f>
        <v>48</v>
      </c>
      <c r="E12" s="5">
        <v>2800</v>
      </c>
      <c r="F12" s="5">
        <v>2800</v>
      </c>
      <c r="G12" s="5">
        <v>2800</v>
      </c>
      <c r="H12" s="5">
        <v>3000</v>
      </c>
      <c r="I12" s="5">
        <v>3000</v>
      </c>
      <c r="J12" s="5">
        <v>3000</v>
      </c>
      <c r="K12" s="5">
        <v>3000</v>
      </c>
      <c r="L12" s="5">
        <v>3000</v>
      </c>
      <c r="M12" s="5">
        <v>3000</v>
      </c>
      <c r="N12" s="5">
        <v>3000</v>
      </c>
      <c r="O12" s="5">
        <v>3000</v>
      </c>
      <c r="P12" s="5">
        <v>3000</v>
      </c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</row>
    <row r="13" spans="1:48" ht="28.5" customHeight="1" x14ac:dyDescent="0.2">
      <c r="A13" s="51">
        <f>'OSNOVNA PLAČA'!A13</f>
        <v>4</v>
      </c>
      <c r="B13" s="154" t="str">
        <f>+IF(LEN('OSNOVNA PLAČA'!B13)&gt;0,'OSNOVNA PLAČA'!B13,"")</f>
        <v>A4</v>
      </c>
      <c r="C13" s="52" t="str">
        <f>+IF(LEN('OSNOVNA PLAČA'!C13)&gt;0,'OSNOVNA PLAČA'!C13,"")</f>
        <v/>
      </c>
      <c r="D13" s="54" t="str">
        <f>+IF(LEN('OSNOVNA PLAČA'!D13)&gt;0,'OSNOVNA PLAČA'!D13,"")</f>
        <v/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</row>
    <row r="14" spans="1:48" ht="28.5" customHeight="1" x14ac:dyDescent="0.2">
      <c r="A14" s="51">
        <f>'OSNOVNA PLAČA'!A14</f>
        <v>5</v>
      </c>
      <c r="B14" s="154" t="str">
        <f>+IF(LEN('OSNOVNA PLAČA'!B14)&gt;0,'OSNOVNA PLAČA'!B14,"")</f>
        <v>A5</v>
      </c>
      <c r="C14" s="52" t="str">
        <f>+IF(LEN('OSNOVNA PLAČA'!C14)&gt;0,'OSNOVNA PLAČA'!C14,"")</f>
        <v/>
      </c>
      <c r="D14" s="54" t="str">
        <f>+IF(LEN('OSNOVNA PLAČA'!D14)&gt;0,'OSNOVNA PLAČA'!D14,"")</f>
        <v/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</row>
    <row r="15" spans="1:48" ht="28.5" customHeight="1" x14ac:dyDescent="0.2">
      <c r="A15" s="51">
        <f>'OSNOVNA PLAČA'!A15</f>
        <v>6</v>
      </c>
      <c r="B15" s="154" t="str">
        <f>+IF(LEN('OSNOVNA PLAČA'!B15)&gt;0,'OSNOVNA PLAČA'!B15,"")</f>
        <v>A6</v>
      </c>
      <c r="C15" s="52" t="str">
        <f>+IF(LEN('OSNOVNA PLAČA'!C15)&gt;0,'OSNOVNA PLAČA'!C15,"")</f>
        <v/>
      </c>
      <c r="D15" s="54" t="str">
        <f>+IF(LEN('OSNOVNA PLAČA'!D15)&gt;0,'OSNOVNA PLAČA'!D15,"")</f>
        <v/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</row>
    <row r="16" spans="1:48" ht="28.5" customHeight="1" x14ac:dyDescent="0.2">
      <c r="A16" s="51">
        <f>'OSNOVNA PLAČA'!A16</f>
        <v>7</v>
      </c>
      <c r="B16" s="154" t="str">
        <f>+IF(LEN('OSNOVNA PLAČA'!B16)&gt;0,'OSNOVNA PLAČA'!B16,"")</f>
        <v>A7</v>
      </c>
      <c r="C16" s="52" t="str">
        <f>+IF(LEN('OSNOVNA PLAČA'!C16)&gt;0,'OSNOVNA PLAČA'!C16,"")</f>
        <v>IV</v>
      </c>
      <c r="D16" s="54">
        <f>+IF(LEN('OSNOVNA PLAČA'!D16)&gt;0,'OSNOVNA PLAČA'!D16,"")</f>
        <v>34</v>
      </c>
      <c r="E16" s="5"/>
      <c r="F16" s="5"/>
      <c r="G16" s="5">
        <v>15000</v>
      </c>
      <c r="H16" s="5"/>
      <c r="I16" s="5"/>
      <c r="J16" s="5"/>
      <c r="K16" s="5"/>
      <c r="L16" s="5"/>
      <c r="M16" s="5"/>
      <c r="N16" s="5"/>
      <c r="O16" s="5"/>
      <c r="P16" s="5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</row>
    <row r="17" spans="1:48" ht="28.5" customHeight="1" x14ac:dyDescent="0.2">
      <c r="A17" s="51">
        <f>'OSNOVNA PLAČA'!A17</f>
        <v>8</v>
      </c>
      <c r="B17" s="154" t="str">
        <f>+IF(LEN('OSNOVNA PLAČA'!B17)&gt;0,'OSNOVNA PLAČA'!B17,"")</f>
        <v>A8</v>
      </c>
      <c r="C17" s="52" t="str">
        <f>+IF(LEN('OSNOVNA PLAČA'!C17)&gt;0,'OSNOVNA PLAČA'!C17,"")</f>
        <v/>
      </c>
      <c r="D17" s="54" t="str">
        <f>+IF(LEN('OSNOVNA PLAČA'!D17)&gt;0,'OSNOVNA PLAČA'!D17,"")</f>
        <v/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</row>
    <row r="18" spans="1:48" ht="28.5" customHeight="1" x14ac:dyDescent="0.2">
      <c r="A18" s="51">
        <f>'OSNOVNA PLAČA'!A18</f>
        <v>9</v>
      </c>
      <c r="B18" s="154" t="str">
        <f>+IF(LEN('OSNOVNA PLAČA'!B18)&gt;0,'OSNOVNA PLAČA'!B18,"")</f>
        <v>A9</v>
      </c>
      <c r="C18" s="52" t="str">
        <f>+IF(LEN('OSNOVNA PLAČA'!C18)&gt;0,'OSNOVNA PLAČA'!C18,"")</f>
        <v/>
      </c>
      <c r="D18" s="54" t="str">
        <f>+IF(LEN('OSNOVNA PLAČA'!D18)&gt;0,'OSNOVNA PLAČA'!D18,"")</f>
        <v/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:48" ht="28.5" customHeight="1" x14ac:dyDescent="0.2">
      <c r="A19" s="51">
        <f>'OSNOVNA PLAČA'!A19</f>
        <v>10</v>
      </c>
      <c r="B19" s="154" t="str">
        <f>+IF(LEN('OSNOVNA PLAČA'!B19)&gt;0,'OSNOVNA PLAČA'!B19,"")</f>
        <v>A10</v>
      </c>
      <c r="C19" s="52" t="str">
        <f>+IF(LEN('OSNOVNA PLAČA'!C19)&gt;0,'OSNOVNA PLAČA'!C19,"")</f>
        <v/>
      </c>
      <c r="D19" s="54" t="str">
        <f>+IF(LEN('OSNOVNA PLAČA'!D19)&gt;0,'OSNOVNA PLAČA'!D19,"")</f>
        <v/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</row>
    <row r="20" spans="1:48" ht="28.5" customHeight="1" x14ac:dyDescent="0.2">
      <c r="A20" s="51">
        <f>'OSNOVNA PLAČA'!A20</f>
        <v>11</v>
      </c>
      <c r="B20" s="154" t="str">
        <f>+IF(LEN('OSNOVNA PLAČA'!B20)&gt;0,'OSNOVNA PLAČA'!B20,"")</f>
        <v>A11</v>
      </c>
      <c r="C20" s="52" t="str">
        <f>+IF(LEN('OSNOVNA PLAČA'!C20)&gt;0,'OSNOVNA PLAČA'!C20,"")</f>
        <v>IV</v>
      </c>
      <c r="D20" s="54">
        <f>+IF(LEN('OSNOVNA PLAČA'!D20)&gt;0,'OSNOVNA PLAČA'!D20,"")</f>
        <v>34</v>
      </c>
      <c r="E20" s="5">
        <v>2000</v>
      </c>
      <c r="F20" s="5">
        <v>2000</v>
      </c>
      <c r="G20" s="5">
        <v>2000</v>
      </c>
      <c r="H20" s="5">
        <v>2000</v>
      </c>
      <c r="I20" s="5">
        <v>2000</v>
      </c>
      <c r="J20" s="5">
        <v>2000</v>
      </c>
      <c r="K20" s="5">
        <v>2000</v>
      </c>
      <c r="L20" s="5">
        <v>2000</v>
      </c>
      <c r="M20" s="5">
        <v>2000</v>
      </c>
      <c r="N20" s="5">
        <v>2000</v>
      </c>
      <c r="O20" s="5">
        <v>2000</v>
      </c>
      <c r="P20" s="5">
        <v>2000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:48" ht="28.5" customHeight="1" x14ac:dyDescent="0.2">
      <c r="A21" s="51">
        <f>'OSNOVNA PLAČA'!A21</f>
        <v>12</v>
      </c>
      <c r="B21" s="154" t="str">
        <f>+IF(LEN('OSNOVNA PLAČA'!B21)&gt;0,'OSNOVNA PLAČA'!B21,"")</f>
        <v>A12</v>
      </c>
      <c r="C21" s="52" t="str">
        <f>+IF(LEN('OSNOVNA PLAČA'!C21)&gt;0,'OSNOVNA PLAČA'!C21,"")</f>
        <v/>
      </c>
      <c r="D21" s="54" t="str">
        <f>+IF(LEN('OSNOVNA PLAČA'!D21)&gt;0,'OSNOVNA PLAČA'!D21,"")</f>
        <v/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:48" ht="28.5" customHeight="1" x14ac:dyDescent="0.2">
      <c r="A22" s="51">
        <f>'OSNOVNA PLAČA'!A22</f>
        <v>13</v>
      </c>
      <c r="B22" s="154" t="str">
        <f>+IF(LEN('OSNOVNA PLAČA'!B22)&gt;0,'OSNOVNA PLAČA'!B22,"")</f>
        <v>A13</v>
      </c>
      <c r="C22" s="52" t="str">
        <f>+IF(LEN('OSNOVNA PLAČA'!C22)&gt;0,'OSNOVNA PLAČA'!C22,"")</f>
        <v/>
      </c>
      <c r="D22" s="54" t="str">
        <f>+IF(LEN('OSNOVNA PLAČA'!D22)&gt;0,'OSNOVNA PLAČA'!D22,"")</f>
        <v/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</row>
    <row r="23" spans="1:48" ht="28.5" customHeight="1" x14ac:dyDescent="0.2">
      <c r="A23" s="51">
        <f>'OSNOVNA PLAČA'!A23</f>
        <v>14</v>
      </c>
      <c r="B23" s="154" t="str">
        <f>+IF(LEN('OSNOVNA PLAČA'!B23)&gt;0,'OSNOVNA PLAČA'!B23,"")</f>
        <v>A14</v>
      </c>
      <c r="C23" s="52" t="str">
        <f>+IF(LEN('OSNOVNA PLAČA'!C23)&gt;0,'OSNOVNA PLAČA'!C23,"")</f>
        <v/>
      </c>
      <c r="D23" s="54" t="str">
        <f>+IF(LEN('OSNOVNA PLAČA'!D23)&gt;0,'OSNOVNA PLAČA'!D23,"")</f>
        <v/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</row>
    <row r="24" spans="1:48" ht="28.5" customHeight="1" x14ac:dyDescent="0.2">
      <c r="A24" s="51">
        <f>'OSNOVNA PLAČA'!A24</f>
        <v>15</v>
      </c>
      <c r="B24" s="154" t="str">
        <f>+IF(LEN('OSNOVNA PLAČA'!B24)&gt;0,'OSNOVNA PLAČA'!B24,"")</f>
        <v>A15</v>
      </c>
      <c r="C24" s="52" t="str">
        <f>+IF(LEN('OSNOVNA PLAČA'!C24)&gt;0,'OSNOVNA PLAČA'!C24,"")</f>
        <v/>
      </c>
      <c r="D24" s="54" t="str">
        <f>+IF(LEN('OSNOVNA PLAČA'!D24)&gt;0,'OSNOVNA PLAČA'!D24,"")</f>
        <v/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</row>
    <row r="25" spans="1:48" ht="28.5" customHeight="1" x14ac:dyDescent="0.2">
      <c r="A25" s="51">
        <f>'OSNOVNA PLAČA'!A25</f>
        <v>16</v>
      </c>
      <c r="B25" s="154" t="str">
        <f>+IF(LEN('OSNOVNA PLAČA'!B25)&gt;0,'OSNOVNA PLAČA'!B25,"")</f>
        <v>A16</v>
      </c>
      <c r="C25" s="52" t="str">
        <f>+IF(LEN('OSNOVNA PLAČA'!C25)&gt;0,'OSNOVNA PLAČA'!C25,"")</f>
        <v/>
      </c>
      <c r="D25" s="54" t="str">
        <f>+IF(LEN('OSNOVNA PLAČA'!D25)&gt;0,'OSNOVNA PLAČA'!D25,"")</f>
        <v/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</row>
    <row r="26" spans="1:48" ht="28.5" customHeight="1" x14ac:dyDescent="0.2">
      <c r="A26" s="51">
        <f>'OSNOVNA PLAČA'!A26</f>
        <v>17</v>
      </c>
      <c r="B26" s="154" t="str">
        <f>+IF(LEN('OSNOVNA PLAČA'!B26)&gt;0,'OSNOVNA PLAČA'!B26,"")</f>
        <v>A17</v>
      </c>
      <c r="C26" s="52" t="str">
        <f>+IF(LEN('OSNOVNA PLAČA'!C26)&gt;0,'OSNOVNA PLAČA'!C26,"")</f>
        <v/>
      </c>
      <c r="D26" s="54" t="str">
        <f>+IF(LEN('OSNOVNA PLAČA'!D26)&gt;0,'OSNOVNA PLAČA'!D26,"")</f>
        <v/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</row>
    <row r="27" spans="1:48" ht="28.5" customHeight="1" x14ac:dyDescent="0.2">
      <c r="A27" s="51">
        <f>'OSNOVNA PLAČA'!A27</f>
        <v>18</v>
      </c>
      <c r="B27" s="154" t="str">
        <f>+IF(LEN('OSNOVNA PLAČA'!B27)&gt;0,'OSNOVNA PLAČA'!B27,"")</f>
        <v>A18</v>
      </c>
      <c r="C27" s="52" t="str">
        <f>+IF(LEN('OSNOVNA PLAČA'!C27)&gt;0,'OSNOVNA PLAČA'!C27,"")</f>
        <v/>
      </c>
      <c r="D27" s="54" t="str">
        <f>+IF(LEN('OSNOVNA PLAČA'!D27)&gt;0,'OSNOVNA PLAČA'!D27,"")</f>
        <v/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</row>
    <row r="28" spans="1:48" ht="28.5" customHeight="1" x14ac:dyDescent="0.2">
      <c r="A28" s="51">
        <f>'OSNOVNA PLAČA'!A28</f>
        <v>19</v>
      </c>
      <c r="B28" s="154" t="str">
        <f>+IF(LEN('OSNOVNA PLAČA'!B28)&gt;0,'OSNOVNA PLAČA'!B28,"")</f>
        <v>A19</v>
      </c>
      <c r="C28" s="52" t="str">
        <f>+IF(LEN('OSNOVNA PLAČA'!C28)&gt;0,'OSNOVNA PLAČA'!C28,"")</f>
        <v/>
      </c>
      <c r="D28" s="54" t="str">
        <f>+IF(LEN('OSNOVNA PLAČA'!D28)&gt;0,'OSNOVNA PLAČA'!D28,"")</f>
        <v/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</row>
    <row r="29" spans="1:48" ht="28.5" customHeight="1" x14ac:dyDescent="0.2">
      <c r="A29" s="51">
        <f>'OSNOVNA PLAČA'!A29</f>
        <v>20</v>
      </c>
      <c r="B29" s="154" t="str">
        <f>+IF(LEN('OSNOVNA PLAČA'!B29)&gt;0,'OSNOVNA PLAČA'!B29,"")</f>
        <v>A20</v>
      </c>
      <c r="C29" s="52" t="str">
        <f>+IF(LEN('OSNOVNA PLAČA'!C29)&gt;0,'OSNOVNA PLAČA'!C29,"")</f>
        <v/>
      </c>
      <c r="D29" s="54" t="str">
        <f>+IF(LEN('OSNOVNA PLAČA'!D29)&gt;0,'OSNOVNA PLAČA'!D29,"")</f>
        <v/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</row>
    <row r="30" spans="1:48" ht="28.5" customHeight="1" x14ac:dyDescent="0.2">
      <c r="A30" s="51">
        <f>'OSNOVNA PLAČA'!A30</f>
        <v>21</v>
      </c>
      <c r="B30" s="154" t="str">
        <f>+IF(LEN('OSNOVNA PLAČA'!B30)&gt;0,'OSNOVNA PLAČA'!B30,"")</f>
        <v>A21</v>
      </c>
      <c r="C30" s="52" t="str">
        <f>+IF(LEN('OSNOVNA PLAČA'!C30)&gt;0,'OSNOVNA PLAČA'!C30,"")</f>
        <v/>
      </c>
      <c r="D30" s="54" t="str">
        <f>+IF(LEN('OSNOVNA PLAČA'!D30)&gt;0,'OSNOVNA PLAČA'!D30,"")</f>
        <v/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</row>
    <row r="31" spans="1:48" ht="28.5" customHeight="1" x14ac:dyDescent="0.2">
      <c r="A31" s="51">
        <f>'OSNOVNA PLAČA'!A31</f>
        <v>22</v>
      </c>
      <c r="B31" s="154" t="str">
        <f>+IF(LEN('OSNOVNA PLAČA'!B31)&gt;0,'OSNOVNA PLAČA'!B31,"")</f>
        <v>A22</v>
      </c>
      <c r="C31" s="52" t="str">
        <f>+IF(LEN('OSNOVNA PLAČA'!C31)&gt;0,'OSNOVNA PLAČA'!C31,"")</f>
        <v/>
      </c>
      <c r="D31" s="54" t="str">
        <f>+IF(LEN('OSNOVNA PLAČA'!D31)&gt;0,'OSNOVNA PLAČA'!D31,"")</f>
        <v/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</row>
    <row r="32" spans="1:48" ht="28.5" customHeight="1" x14ac:dyDescent="0.2">
      <c r="A32" s="51">
        <f>'OSNOVNA PLAČA'!A32</f>
        <v>23</v>
      </c>
      <c r="B32" s="154" t="str">
        <f>+IF(LEN('OSNOVNA PLAČA'!B32)&gt;0,'OSNOVNA PLAČA'!B32,"")</f>
        <v>A23</v>
      </c>
      <c r="C32" s="52" t="str">
        <f>+IF(LEN('OSNOVNA PLAČA'!C32)&gt;0,'OSNOVNA PLAČA'!C32,"")</f>
        <v/>
      </c>
      <c r="D32" s="54" t="str">
        <f>+IF(LEN('OSNOVNA PLAČA'!D32)&gt;0,'OSNOVNA PLAČA'!D32,"")</f>
        <v/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</row>
    <row r="33" spans="1:48" ht="28.5" customHeight="1" x14ac:dyDescent="0.2">
      <c r="A33" s="51">
        <f>'OSNOVNA PLAČA'!A33</f>
        <v>24</v>
      </c>
      <c r="B33" s="154" t="str">
        <f>+IF(LEN('OSNOVNA PLAČA'!B33)&gt;0,'OSNOVNA PLAČA'!B33,"")</f>
        <v>A24</v>
      </c>
      <c r="C33" s="52" t="str">
        <f>+IF(LEN('OSNOVNA PLAČA'!C33)&gt;0,'OSNOVNA PLAČA'!C33,"")</f>
        <v/>
      </c>
      <c r="D33" s="54" t="str">
        <f>+IF(LEN('OSNOVNA PLAČA'!D33)&gt;0,'OSNOVNA PLAČA'!D33,"")</f>
        <v/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</row>
    <row r="34" spans="1:48" ht="28.5" customHeight="1" x14ac:dyDescent="0.2">
      <c r="A34" s="51">
        <f>'OSNOVNA PLAČA'!A34</f>
        <v>25</v>
      </c>
      <c r="B34" s="154" t="str">
        <f>+IF(LEN('OSNOVNA PLAČA'!B34)&gt;0,'OSNOVNA PLAČA'!B34,"")</f>
        <v>A25</v>
      </c>
      <c r="C34" s="52" t="str">
        <f>+IF(LEN('OSNOVNA PLAČA'!C34)&gt;0,'OSNOVNA PLAČA'!C34,"")</f>
        <v/>
      </c>
      <c r="D34" s="54" t="str">
        <f>+IF(LEN('OSNOVNA PLAČA'!D34)&gt;0,'OSNOVNA PLAČA'!D34,"")</f>
        <v/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</row>
    <row r="35" spans="1:48" ht="28.5" customHeight="1" x14ac:dyDescent="0.2">
      <c r="A35" s="51">
        <f>'OSNOVNA PLAČA'!A35</f>
        <v>26</v>
      </c>
      <c r="B35" s="154" t="str">
        <f>+IF(LEN('OSNOVNA PLAČA'!B35)&gt;0,'OSNOVNA PLAČA'!B35,"")</f>
        <v>A26</v>
      </c>
      <c r="C35" s="52" t="str">
        <f>+IF(LEN('OSNOVNA PLAČA'!C35)&gt;0,'OSNOVNA PLAČA'!C35,"")</f>
        <v/>
      </c>
      <c r="D35" s="54" t="str">
        <f>+IF(LEN('OSNOVNA PLAČA'!D35)&gt;0,'OSNOVNA PLAČA'!D35,"")</f>
        <v/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</row>
    <row r="36" spans="1:48" ht="28.5" customHeight="1" x14ac:dyDescent="0.2">
      <c r="A36" s="51">
        <f>'OSNOVNA PLAČA'!A36</f>
        <v>27</v>
      </c>
      <c r="B36" s="154" t="str">
        <f>+IF(LEN('OSNOVNA PLAČA'!B36)&gt;0,'OSNOVNA PLAČA'!B36,"")</f>
        <v>A27</v>
      </c>
      <c r="C36" s="52" t="str">
        <f>+IF(LEN('OSNOVNA PLAČA'!C36)&gt;0,'OSNOVNA PLAČA'!C36,"")</f>
        <v/>
      </c>
      <c r="D36" s="54" t="str">
        <f>+IF(LEN('OSNOVNA PLAČA'!D36)&gt;0,'OSNOVNA PLAČA'!D36,"")</f>
        <v/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</row>
    <row r="37" spans="1:48" ht="28.5" customHeight="1" x14ac:dyDescent="0.2">
      <c r="A37" s="51">
        <f>'OSNOVNA PLAČA'!A37</f>
        <v>28</v>
      </c>
      <c r="B37" s="154" t="str">
        <f>+IF(LEN('OSNOVNA PLAČA'!B37)&gt;0,'OSNOVNA PLAČA'!B37,"")</f>
        <v>A28</v>
      </c>
      <c r="C37" s="52" t="str">
        <f>+IF(LEN('OSNOVNA PLAČA'!C37)&gt;0,'OSNOVNA PLAČA'!C37,"")</f>
        <v/>
      </c>
      <c r="D37" s="54" t="str">
        <f>+IF(LEN('OSNOVNA PLAČA'!D37)&gt;0,'OSNOVNA PLAČA'!D37,"")</f>
        <v/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</row>
    <row r="38" spans="1:48" ht="28.5" customHeight="1" x14ac:dyDescent="0.2">
      <c r="A38" s="51">
        <f>'OSNOVNA PLAČA'!A38</f>
        <v>29</v>
      </c>
      <c r="B38" s="154" t="str">
        <f>+IF(LEN('OSNOVNA PLAČA'!B38)&gt;0,'OSNOVNA PLAČA'!B38,"")</f>
        <v>A29</v>
      </c>
      <c r="C38" s="52" t="str">
        <f>+IF(LEN('OSNOVNA PLAČA'!C38)&gt;0,'OSNOVNA PLAČA'!C38,"")</f>
        <v/>
      </c>
      <c r="D38" s="54" t="str">
        <f>+IF(LEN('OSNOVNA PLAČA'!D38)&gt;0,'OSNOVNA PLAČA'!D38,"")</f>
        <v/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</row>
    <row r="39" spans="1:48" ht="28.5" customHeight="1" x14ac:dyDescent="0.2">
      <c r="A39" s="51">
        <f>'OSNOVNA PLAČA'!A39</f>
        <v>30</v>
      </c>
      <c r="B39" s="154" t="str">
        <f>+IF(LEN('OSNOVNA PLAČA'!B39)&gt;0,'OSNOVNA PLAČA'!B39,"")</f>
        <v>A30</v>
      </c>
      <c r="C39" s="52" t="str">
        <f>+IF(LEN('OSNOVNA PLAČA'!C39)&gt;0,'OSNOVNA PLAČA'!C39,"")</f>
        <v/>
      </c>
      <c r="D39" s="54" t="str">
        <f>+IF(LEN('OSNOVNA PLAČA'!D39)&gt;0,'OSNOVNA PLAČA'!D39,"")</f>
        <v/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</row>
    <row r="40" spans="1:48" ht="28.5" customHeight="1" x14ac:dyDescent="0.2">
      <c r="A40" s="51">
        <f>'OSNOVNA PLAČA'!A40</f>
        <v>31</v>
      </c>
      <c r="B40" s="154" t="str">
        <f>+IF(LEN('OSNOVNA PLAČA'!B40)&gt;0,'OSNOVNA PLAČA'!B40,"")</f>
        <v>A31</v>
      </c>
      <c r="C40" s="52" t="str">
        <f>+IF(LEN('OSNOVNA PLAČA'!C40)&gt;0,'OSNOVNA PLAČA'!C40,"")</f>
        <v/>
      </c>
      <c r="D40" s="54" t="str">
        <f>+IF(LEN('OSNOVNA PLAČA'!D40)&gt;0,'OSNOVNA PLAČA'!D40,"")</f>
        <v/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</row>
    <row r="41" spans="1:48" ht="28.5" customHeight="1" x14ac:dyDescent="0.2">
      <c r="A41" s="51">
        <f>'OSNOVNA PLAČA'!A41</f>
        <v>32</v>
      </c>
      <c r="B41" s="154" t="str">
        <f>+IF(LEN('OSNOVNA PLAČA'!B41)&gt;0,'OSNOVNA PLAČA'!B41,"")</f>
        <v>A32</v>
      </c>
      <c r="C41" s="52" t="str">
        <f>+IF(LEN('OSNOVNA PLAČA'!C41)&gt;0,'OSNOVNA PLAČA'!C41,"")</f>
        <v/>
      </c>
      <c r="D41" s="54" t="str">
        <f>+IF(LEN('OSNOVNA PLAČA'!D41)&gt;0,'OSNOVNA PLAČA'!D41,"")</f>
        <v/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</row>
    <row r="42" spans="1:48" ht="28.5" customHeight="1" x14ac:dyDescent="0.2">
      <c r="A42" s="51">
        <f>'OSNOVNA PLAČA'!A42</f>
        <v>33</v>
      </c>
      <c r="B42" s="154" t="str">
        <f>+IF(LEN('OSNOVNA PLAČA'!B42)&gt;0,'OSNOVNA PLAČA'!B42,"")</f>
        <v>A33</v>
      </c>
      <c r="C42" s="52" t="str">
        <f>+IF(LEN('OSNOVNA PLAČA'!C42)&gt;0,'OSNOVNA PLAČA'!C42,"")</f>
        <v/>
      </c>
      <c r="D42" s="54" t="str">
        <f>+IF(LEN('OSNOVNA PLAČA'!D42)&gt;0,'OSNOVNA PLAČA'!D42,"")</f>
        <v/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</row>
    <row r="43" spans="1:48" ht="28.5" customHeight="1" x14ac:dyDescent="0.2">
      <c r="A43" s="51">
        <f>'OSNOVNA PLAČA'!A43</f>
        <v>34</v>
      </c>
      <c r="B43" s="154" t="str">
        <f>+IF(LEN('OSNOVNA PLAČA'!B43)&gt;0,'OSNOVNA PLAČA'!B43,"")</f>
        <v>A34</v>
      </c>
      <c r="C43" s="52" t="str">
        <f>+IF(LEN('OSNOVNA PLAČA'!C43)&gt;0,'OSNOVNA PLAČA'!C43,"")</f>
        <v/>
      </c>
      <c r="D43" s="54" t="str">
        <f>+IF(LEN('OSNOVNA PLAČA'!D43)&gt;0,'OSNOVNA PLAČA'!D43,"")</f>
        <v/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</row>
    <row r="44" spans="1:48" ht="28.5" customHeight="1" x14ac:dyDescent="0.2">
      <c r="A44" s="51">
        <f>'OSNOVNA PLAČA'!A44</f>
        <v>35</v>
      </c>
      <c r="B44" s="154" t="str">
        <f>+IF(LEN('OSNOVNA PLAČA'!B44)&gt;0,'OSNOVNA PLAČA'!B44,"")</f>
        <v>A35</v>
      </c>
      <c r="C44" s="52" t="str">
        <f>+IF(LEN('OSNOVNA PLAČA'!C44)&gt;0,'OSNOVNA PLAČA'!C44,"")</f>
        <v/>
      </c>
      <c r="D44" s="54" t="str">
        <f>+IF(LEN('OSNOVNA PLAČA'!D44)&gt;0,'OSNOVNA PLAČA'!D44,"")</f>
        <v/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</row>
    <row r="45" spans="1:48" ht="28.5" customHeight="1" x14ac:dyDescent="0.2">
      <c r="A45" s="51">
        <f>'OSNOVNA PLAČA'!A45</f>
        <v>36</v>
      </c>
      <c r="B45" s="154" t="str">
        <f>+IF(LEN('OSNOVNA PLAČA'!B45)&gt;0,'OSNOVNA PLAČA'!B45,"")</f>
        <v>A36</v>
      </c>
      <c r="C45" s="52" t="str">
        <f>+IF(LEN('OSNOVNA PLAČA'!C45)&gt;0,'OSNOVNA PLAČA'!C45,"")</f>
        <v/>
      </c>
      <c r="D45" s="54" t="str">
        <f>+IF(LEN('OSNOVNA PLAČA'!D45)&gt;0,'OSNOVNA PLAČA'!D45,"")</f>
        <v/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</row>
    <row r="46" spans="1:48" ht="28.5" customHeight="1" x14ac:dyDescent="0.2">
      <c r="A46" s="51">
        <f>'OSNOVNA PLAČA'!A46</f>
        <v>37</v>
      </c>
      <c r="B46" s="154" t="str">
        <f>+IF(LEN('OSNOVNA PLAČA'!B46)&gt;0,'OSNOVNA PLAČA'!B46,"")</f>
        <v>A37</v>
      </c>
      <c r="C46" s="52" t="str">
        <f>+IF(LEN('OSNOVNA PLAČA'!C46)&gt;0,'OSNOVNA PLAČA'!C46,"")</f>
        <v/>
      </c>
      <c r="D46" s="54" t="str">
        <f>+IF(LEN('OSNOVNA PLAČA'!D46)&gt;0,'OSNOVNA PLAČA'!D46,"")</f>
        <v/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</row>
    <row r="47" spans="1:48" ht="28.5" customHeight="1" x14ac:dyDescent="0.2">
      <c r="A47" s="51">
        <f>'OSNOVNA PLAČA'!A47</f>
        <v>38</v>
      </c>
      <c r="B47" s="154" t="str">
        <f>+IF(LEN('OSNOVNA PLAČA'!B47)&gt;0,'OSNOVNA PLAČA'!B47,"")</f>
        <v>A38</v>
      </c>
      <c r="C47" s="52" t="str">
        <f>+IF(LEN('OSNOVNA PLAČA'!C47)&gt;0,'OSNOVNA PLAČA'!C47,"")</f>
        <v/>
      </c>
      <c r="D47" s="54" t="str">
        <f>+IF(LEN('OSNOVNA PLAČA'!D47)&gt;0,'OSNOVNA PLAČA'!D47,"")</f>
        <v/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</row>
    <row r="48" spans="1:48" ht="28.5" customHeight="1" x14ac:dyDescent="0.2">
      <c r="A48" s="51">
        <f>'OSNOVNA PLAČA'!A48</f>
        <v>39</v>
      </c>
      <c r="B48" s="154" t="str">
        <f>+IF(LEN('OSNOVNA PLAČA'!B48)&gt;0,'OSNOVNA PLAČA'!B48,"")</f>
        <v>A39</v>
      </c>
      <c r="C48" s="52" t="str">
        <f>+IF(LEN('OSNOVNA PLAČA'!C48)&gt;0,'OSNOVNA PLAČA'!C48,"")</f>
        <v/>
      </c>
      <c r="D48" s="54" t="str">
        <f>+IF(LEN('OSNOVNA PLAČA'!D48)&gt;0,'OSNOVNA PLAČA'!D48,"")</f>
        <v/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</row>
    <row r="49" spans="1:48" ht="28.5" customHeight="1" x14ac:dyDescent="0.2">
      <c r="A49" s="51">
        <f>'OSNOVNA PLAČA'!A49</f>
        <v>40</v>
      </c>
      <c r="B49" s="154" t="str">
        <f>+IF(LEN('OSNOVNA PLAČA'!B49)&gt;0,'OSNOVNA PLAČA'!B49,"")</f>
        <v>A40</v>
      </c>
      <c r="C49" s="52" t="str">
        <f>+IF(LEN('OSNOVNA PLAČA'!C49)&gt;0,'OSNOVNA PLAČA'!C49,"")</f>
        <v/>
      </c>
      <c r="D49" s="54" t="str">
        <f>+IF(LEN('OSNOVNA PLAČA'!D49)&gt;0,'OSNOVNA PLAČA'!D49,"")</f>
        <v/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</row>
    <row r="50" spans="1:48" ht="28.5" customHeight="1" x14ac:dyDescent="0.2">
      <c r="A50" s="51">
        <f>'OSNOVNA PLAČA'!A50</f>
        <v>41</v>
      </c>
      <c r="B50" s="154" t="str">
        <f>+IF(LEN('OSNOVNA PLAČA'!B50)&gt;0,'OSNOVNA PLAČA'!B50,"")</f>
        <v>A41</v>
      </c>
      <c r="C50" s="52" t="str">
        <f>+IF(LEN('OSNOVNA PLAČA'!C50)&gt;0,'OSNOVNA PLAČA'!C50,"")</f>
        <v/>
      </c>
      <c r="D50" s="54" t="str">
        <f>+IF(LEN('OSNOVNA PLAČA'!D50)&gt;0,'OSNOVNA PLAČA'!D50,"")</f>
        <v/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</row>
    <row r="51" spans="1:48" ht="28.5" customHeight="1" x14ac:dyDescent="0.2">
      <c r="A51" s="51">
        <f>'OSNOVNA PLAČA'!A51</f>
        <v>42</v>
      </c>
      <c r="B51" s="154" t="str">
        <f>+IF(LEN('OSNOVNA PLAČA'!B51)&gt;0,'OSNOVNA PLAČA'!B51,"")</f>
        <v>A42</v>
      </c>
      <c r="C51" s="52" t="str">
        <f>+IF(LEN('OSNOVNA PLAČA'!C51)&gt;0,'OSNOVNA PLAČA'!C51,"")</f>
        <v/>
      </c>
      <c r="D51" s="54" t="str">
        <f>+IF(LEN('OSNOVNA PLAČA'!D51)&gt;0,'OSNOVNA PLAČA'!D51,"")</f>
        <v/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</row>
    <row r="52" spans="1:48" ht="28.5" customHeight="1" x14ac:dyDescent="0.2">
      <c r="A52" s="51">
        <f>'OSNOVNA PLAČA'!A52</f>
        <v>43</v>
      </c>
      <c r="B52" s="154" t="str">
        <f>+IF(LEN('OSNOVNA PLAČA'!B52)&gt;0,'OSNOVNA PLAČA'!B52,"")</f>
        <v>A43</v>
      </c>
      <c r="C52" s="52" t="str">
        <f>+IF(LEN('OSNOVNA PLAČA'!C52)&gt;0,'OSNOVNA PLAČA'!C52,"")</f>
        <v/>
      </c>
      <c r="D52" s="54" t="str">
        <f>+IF(LEN('OSNOVNA PLAČA'!D52)&gt;0,'OSNOVNA PLAČA'!D52,"")</f>
        <v/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</row>
    <row r="53" spans="1:48" ht="28.5" customHeight="1" x14ac:dyDescent="0.2">
      <c r="A53" s="51">
        <f>'OSNOVNA PLAČA'!A53</f>
        <v>44</v>
      </c>
      <c r="B53" s="154" t="str">
        <f>+IF(LEN('OSNOVNA PLAČA'!B53)&gt;0,'OSNOVNA PLAČA'!B53,"")</f>
        <v>A44</v>
      </c>
      <c r="C53" s="52" t="str">
        <f>+IF(LEN('OSNOVNA PLAČA'!C53)&gt;0,'OSNOVNA PLAČA'!C53,"")</f>
        <v/>
      </c>
      <c r="D53" s="54" t="str">
        <f>+IF(LEN('OSNOVNA PLAČA'!D53)&gt;0,'OSNOVNA PLAČA'!D53,"")</f>
        <v/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</row>
    <row r="54" spans="1:48" ht="28.5" customHeight="1" x14ac:dyDescent="0.2">
      <c r="A54" s="51">
        <f>'OSNOVNA PLAČA'!A54</f>
        <v>45</v>
      </c>
      <c r="B54" s="154" t="str">
        <f>+IF(LEN('OSNOVNA PLAČA'!B54)&gt;0,'OSNOVNA PLAČA'!B54,"")</f>
        <v>A45</v>
      </c>
      <c r="C54" s="52" t="str">
        <f>+IF(LEN('OSNOVNA PLAČA'!C54)&gt;0,'OSNOVNA PLAČA'!C54,"")</f>
        <v/>
      </c>
      <c r="D54" s="54" t="str">
        <f>+IF(LEN('OSNOVNA PLAČA'!D54)&gt;0,'OSNOVNA PLAČA'!D54,"")</f>
        <v/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</row>
    <row r="55" spans="1:48" ht="28.5" customHeight="1" x14ac:dyDescent="0.2">
      <c r="A55" s="51">
        <f>'OSNOVNA PLAČA'!A55</f>
        <v>46</v>
      </c>
      <c r="B55" s="154" t="str">
        <f>+IF(LEN('OSNOVNA PLAČA'!B55)&gt;0,'OSNOVNA PLAČA'!B55,"")</f>
        <v>A46</v>
      </c>
      <c r="C55" s="52" t="str">
        <f>+IF(LEN('OSNOVNA PLAČA'!C55)&gt;0,'OSNOVNA PLAČA'!C55,"")</f>
        <v/>
      </c>
      <c r="D55" s="54" t="str">
        <f>+IF(LEN('OSNOVNA PLAČA'!D55)&gt;0,'OSNOVNA PLAČA'!D55,"")</f>
        <v/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</row>
    <row r="56" spans="1:48" ht="28.5" customHeight="1" x14ac:dyDescent="0.2">
      <c r="A56" s="51">
        <f>'OSNOVNA PLAČA'!A56</f>
        <v>47</v>
      </c>
      <c r="B56" s="154" t="str">
        <f>+IF(LEN('OSNOVNA PLAČA'!B56)&gt;0,'OSNOVNA PLAČA'!B56,"")</f>
        <v>A47</v>
      </c>
      <c r="C56" s="52" t="str">
        <f>+IF(LEN('OSNOVNA PLAČA'!C56)&gt;0,'OSNOVNA PLAČA'!C56,"")</f>
        <v/>
      </c>
      <c r="D56" s="54" t="str">
        <f>+IF(LEN('OSNOVNA PLAČA'!D56)&gt;0,'OSNOVNA PLAČA'!D56,"")</f>
        <v/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</row>
    <row r="57" spans="1:48" ht="28.5" customHeight="1" x14ac:dyDescent="0.2">
      <c r="A57" s="51">
        <f>'OSNOVNA PLAČA'!A57</f>
        <v>48</v>
      </c>
      <c r="B57" s="154" t="str">
        <f>+IF(LEN('OSNOVNA PLAČA'!B57)&gt;0,'OSNOVNA PLAČA'!B57,"")</f>
        <v>A48</v>
      </c>
      <c r="C57" s="52" t="str">
        <f>+IF(LEN('OSNOVNA PLAČA'!C57)&gt;0,'OSNOVNA PLAČA'!C57,"")</f>
        <v/>
      </c>
      <c r="D57" s="54" t="str">
        <f>+IF(LEN('OSNOVNA PLAČA'!D57)&gt;0,'OSNOVNA PLAČA'!D57,"")</f>
        <v/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</row>
    <row r="58" spans="1:48" ht="28.5" customHeight="1" x14ac:dyDescent="0.2">
      <c r="A58" s="51">
        <f>'OSNOVNA PLAČA'!A58</f>
        <v>49</v>
      </c>
      <c r="B58" s="154" t="str">
        <f>+IF(LEN('OSNOVNA PLAČA'!B58)&gt;0,'OSNOVNA PLAČA'!B58,"")</f>
        <v>A49</v>
      </c>
      <c r="C58" s="52" t="str">
        <f>+IF(LEN('OSNOVNA PLAČA'!C58)&gt;0,'OSNOVNA PLAČA'!C58,"")</f>
        <v/>
      </c>
      <c r="D58" s="54" t="str">
        <f>+IF(LEN('OSNOVNA PLAČA'!D58)&gt;0,'OSNOVNA PLAČA'!D58,"")</f>
        <v/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</row>
    <row r="59" spans="1:48" ht="28.5" customHeight="1" x14ac:dyDescent="0.2">
      <c r="A59" s="51">
        <f>'OSNOVNA PLAČA'!A59</f>
        <v>50</v>
      </c>
      <c r="B59" s="154" t="str">
        <f>+IF(LEN('OSNOVNA PLAČA'!B59)&gt;0,'OSNOVNA PLAČA'!B59,"")</f>
        <v>A50</v>
      </c>
      <c r="C59" s="52" t="str">
        <f>+IF(LEN('OSNOVNA PLAČA'!C59)&gt;0,'OSNOVNA PLAČA'!C59,"")</f>
        <v/>
      </c>
      <c r="D59" s="54" t="str">
        <f>+IF(LEN('OSNOVNA PLAČA'!D59)&gt;0,'OSNOVNA PLAČA'!D59,"")</f>
        <v/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</row>
    <row r="60" spans="1:48" ht="28.5" customHeight="1" x14ac:dyDescent="0.2">
      <c r="A60" s="51">
        <f>'OSNOVNA PLAČA'!A60</f>
        <v>51</v>
      </c>
      <c r="B60" s="154" t="str">
        <f>+IF(LEN('OSNOVNA PLAČA'!B60)&gt;0,'OSNOVNA PLAČA'!B60,"")</f>
        <v>A51</v>
      </c>
      <c r="C60" s="52" t="str">
        <f>+IF(LEN('OSNOVNA PLAČA'!C60)&gt;0,'OSNOVNA PLAČA'!C60,"")</f>
        <v/>
      </c>
      <c r="D60" s="54" t="str">
        <f>+IF(LEN('OSNOVNA PLAČA'!D60)&gt;0,'OSNOVNA PLAČA'!D60,"")</f>
        <v/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</row>
    <row r="61" spans="1:48" ht="28.5" customHeight="1" x14ac:dyDescent="0.2">
      <c r="A61" s="51">
        <f>'OSNOVNA PLAČA'!A61</f>
        <v>52</v>
      </c>
      <c r="B61" s="154" t="str">
        <f>+IF(LEN('OSNOVNA PLAČA'!B61)&gt;0,'OSNOVNA PLAČA'!B61,"")</f>
        <v>A52</v>
      </c>
      <c r="C61" s="52" t="str">
        <f>+IF(LEN('OSNOVNA PLAČA'!C61)&gt;0,'OSNOVNA PLAČA'!C61,"")</f>
        <v/>
      </c>
      <c r="D61" s="54" t="str">
        <f>+IF(LEN('OSNOVNA PLAČA'!D61)&gt;0,'OSNOVNA PLAČA'!D61,"")</f>
        <v/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</row>
    <row r="62" spans="1:48" ht="28.5" customHeight="1" x14ac:dyDescent="0.2">
      <c r="A62" s="51">
        <f>'OSNOVNA PLAČA'!A62</f>
        <v>53</v>
      </c>
      <c r="B62" s="154" t="str">
        <f>+IF(LEN('OSNOVNA PLAČA'!B62)&gt;0,'OSNOVNA PLAČA'!B62,"")</f>
        <v>A53</v>
      </c>
      <c r="C62" s="52" t="str">
        <f>+IF(LEN('OSNOVNA PLAČA'!C62)&gt;0,'OSNOVNA PLAČA'!C62,"")</f>
        <v/>
      </c>
      <c r="D62" s="54" t="str">
        <f>+IF(LEN('OSNOVNA PLAČA'!D62)&gt;0,'OSNOVNA PLAČA'!D62,"")</f>
        <v/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</row>
    <row r="63" spans="1:48" ht="28.5" customHeight="1" x14ac:dyDescent="0.2">
      <c r="A63" s="51">
        <f>'OSNOVNA PLAČA'!A63</f>
        <v>54</v>
      </c>
      <c r="B63" s="154" t="str">
        <f>+IF(LEN('OSNOVNA PLAČA'!B63)&gt;0,'OSNOVNA PLAČA'!B63,"")</f>
        <v>A54</v>
      </c>
      <c r="C63" s="52" t="str">
        <f>+IF(LEN('OSNOVNA PLAČA'!C63)&gt;0,'OSNOVNA PLAČA'!C63,"")</f>
        <v/>
      </c>
      <c r="D63" s="54" t="str">
        <f>+IF(LEN('OSNOVNA PLAČA'!D63)&gt;0,'OSNOVNA PLAČA'!D63,"")</f>
        <v/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</row>
    <row r="64" spans="1:48" ht="28.5" customHeight="1" x14ac:dyDescent="0.2">
      <c r="A64" s="51">
        <f>'OSNOVNA PLAČA'!A64</f>
        <v>55</v>
      </c>
      <c r="B64" s="154" t="str">
        <f>+IF(LEN('OSNOVNA PLAČA'!B64)&gt;0,'OSNOVNA PLAČA'!B64,"")</f>
        <v>A55</v>
      </c>
      <c r="C64" s="52" t="str">
        <f>+IF(LEN('OSNOVNA PLAČA'!C64)&gt;0,'OSNOVNA PLAČA'!C64,"")</f>
        <v/>
      </c>
      <c r="D64" s="54" t="str">
        <f>+IF(LEN('OSNOVNA PLAČA'!D64)&gt;0,'OSNOVNA PLAČA'!D64,"")</f>
        <v/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</row>
    <row r="65" spans="1:48" ht="28.5" customHeight="1" x14ac:dyDescent="0.2">
      <c r="A65" s="51">
        <f>'OSNOVNA PLAČA'!A65</f>
        <v>56</v>
      </c>
      <c r="B65" s="154" t="str">
        <f>+IF(LEN('OSNOVNA PLAČA'!B65)&gt;0,'OSNOVNA PLAČA'!B65,"")</f>
        <v>A56</v>
      </c>
      <c r="C65" s="52" t="str">
        <f>+IF(LEN('OSNOVNA PLAČA'!C65)&gt;0,'OSNOVNA PLAČA'!C65,"")</f>
        <v/>
      </c>
      <c r="D65" s="54" t="str">
        <f>+IF(LEN('OSNOVNA PLAČA'!D65)&gt;0,'OSNOVNA PLAČA'!D65,"")</f>
        <v/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</row>
    <row r="66" spans="1:48" ht="28.5" customHeight="1" x14ac:dyDescent="0.2">
      <c r="A66" s="51">
        <f>'OSNOVNA PLAČA'!A66</f>
        <v>57</v>
      </c>
      <c r="B66" s="154" t="str">
        <f>+IF(LEN('OSNOVNA PLAČA'!B66)&gt;0,'OSNOVNA PLAČA'!B66,"")</f>
        <v>A57</v>
      </c>
      <c r="C66" s="52" t="str">
        <f>+IF(LEN('OSNOVNA PLAČA'!C66)&gt;0,'OSNOVNA PLAČA'!C66,"")</f>
        <v/>
      </c>
      <c r="D66" s="54" t="str">
        <f>+IF(LEN('OSNOVNA PLAČA'!D66)&gt;0,'OSNOVNA PLAČA'!D66,"")</f>
        <v/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1:48" ht="28.5" customHeight="1" x14ac:dyDescent="0.2">
      <c r="A67" s="51">
        <f>'OSNOVNA PLAČA'!A67</f>
        <v>58</v>
      </c>
      <c r="B67" s="154" t="str">
        <f>+IF(LEN('OSNOVNA PLAČA'!B67)&gt;0,'OSNOVNA PLAČA'!B67,"")</f>
        <v>A58</v>
      </c>
      <c r="C67" s="52" t="str">
        <f>+IF(LEN('OSNOVNA PLAČA'!C67)&gt;0,'OSNOVNA PLAČA'!C67,"")</f>
        <v/>
      </c>
      <c r="D67" s="54" t="str">
        <f>+IF(LEN('OSNOVNA PLAČA'!D67)&gt;0,'OSNOVNA PLAČA'!D67,"")</f>
        <v/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</row>
    <row r="68" spans="1:48" ht="28.5" customHeight="1" x14ac:dyDescent="0.2">
      <c r="A68" s="51">
        <f>'OSNOVNA PLAČA'!A68</f>
        <v>59</v>
      </c>
      <c r="B68" s="154" t="str">
        <f>+IF(LEN('OSNOVNA PLAČA'!B68)&gt;0,'OSNOVNA PLAČA'!B68,"")</f>
        <v>A59</v>
      </c>
      <c r="C68" s="52" t="str">
        <f>+IF(LEN('OSNOVNA PLAČA'!C68)&gt;0,'OSNOVNA PLAČA'!C68,"")</f>
        <v/>
      </c>
      <c r="D68" s="54" t="str">
        <f>+IF(LEN('OSNOVNA PLAČA'!D68)&gt;0,'OSNOVNA PLAČA'!D68,"")</f>
        <v/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</row>
    <row r="69" spans="1:48" ht="28.5" customHeight="1" x14ac:dyDescent="0.2">
      <c r="A69" s="51">
        <f>'OSNOVNA PLAČA'!A69</f>
        <v>60</v>
      </c>
      <c r="B69" s="154" t="str">
        <f>+IF(LEN('OSNOVNA PLAČA'!B69)&gt;0,'OSNOVNA PLAČA'!B69,"")</f>
        <v>A60</v>
      </c>
      <c r="C69" s="52" t="str">
        <f>+IF(LEN('OSNOVNA PLAČA'!C69)&gt;0,'OSNOVNA PLAČA'!C69,"")</f>
        <v/>
      </c>
      <c r="D69" s="54" t="str">
        <f>+IF(LEN('OSNOVNA PLAČA'!D69)&gt;0,'OSNOVNA PLAČA'!D69,"")</f>
        <v/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</row>
    <row r="70" spans="1:48" ht="28.5" customHeight="1" x14ac:dyDescent="0.2">
      <c r="A70" s="51">
        <f>'OSNOVNA PLAČA'!A70</f>
        <v>61</v>
      </c>
      <c r="B70" s="154" t="str">
        <f>+IF(LEN('OSNOVNA PLAČA'!B70)&gt;0,'OSNOVNA PLAČA'!B70,"")</f>
        <v>A61</v>
      </c>
      <c r="C70" s="52" t="str">
        <f>+IF(LEN('OSNOVNA PLAČA'!C70)&gt;0,'OSNOVNA PLAČA'!C70,"")</f>
        <v/>
      </c>
      <c r="D70" s="54" t="str">
        <f>+IF(LEN('OSNOVNA PLAČA'!D70)&gt;0,'OSNOVNA PLAČA'!D70,"")</f>
        <v/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</row>
    <row r="71" spans="1:48" ht="28.5" customHeight="1" x14ac:dyDescent="0.2">
      <c r="A71" s="51">
        <f>'OSNOVNA PLAČA'!A71</f>
        <v>62</v>
      </c>
      <c r="B71" s="154" t="str">
        <f>+IF(LEN('OSNOVNA PLAČA'!B71)&gt;0,'OSNOVNA PLAČA'!B71,"")</f>
        <v>A62</v>
      </c>
      <c r="C71" s="52" t="str">
        <f>+IF(LEN('OSNOVNA PLAČA'!C71)&gt;0,'OSNOVNA PLAČA'!C71,"")</f>
        <v/>
      </c>
      <c r="D71" s="54" t="str">
        <f>+IF(LEN('OSNOVNA PLAČA'!D71)&gt;0,'OSNOVNA PLAČA'!D71,"")</f>
        <v/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</row>
    <row r="72" spans="1:48" ht="28.5" customHeight="1" x14ac:dyDescent="0.2">
      <c r="A72" s="51">
        <f>'OSNOVNA PLAČA'!A72</f>
        <v>63</v>
      </c>
      <c r="B72" s="154" t="str">
        <f>+IF(LEN('OSNOVNA PLAČA'!B72)&gt;0,'OSNOVNA PLAČA'!B72,"")</f>
        <v>A63</v>
      </c>
      <c r="C72" s="52" t="str">
        <f>+IF(LEN('OSNOVNA PLAČA'!C72)&gt;0,'OSNOVNA PLAČA'!C72,"")</f>
        <v/>
      </c>
      <c r="D72" s="54" t="str">
        <f>+IF(LEN('OSNOVNA PLAČA'!D72)&gt;0,'OSNOVNA PLAČA'!D72,"")</f>
        <v/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</row>
    <row r="73" spans="1:48" ht="28.5" customHeight="1" x14ac:dyDescent="0.2">
      <c r="A73" s="51">
        <f>'OSNOVNA PLAČA'!A73</f>
        <v>64</v>
      </c>
      <c r="B73" s="154" t="str">
        <f>+IF(LEN('OSNOVNA PLAČA'!B73)&gt;0,'OSNOVNA PLAČA'!B73,"")</f>
        <v>A64</v>
      </c>
      <c r="C73" s="52" t="str">
        <f>+IF(LEN('OSNOVNA PLAČA'!C73)&gt;0,'OSNOVNA PLAČA'!C73,"")</f>
        <v/>
      </c>
      <c r="D73" s="54" t="str">
        <f>+IF(LEN('OSNOVNA PLAČA'!D73)&gt;0,'OSNOVNA PLAČA'!D73,"")</f>
        <v/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</row>
    <row r="74" spans="1:48" ht="28.5" customHeight="1" x14ac:dyDescent="0.2">
      <c r="A74" s="51">
        <f>'OSNOVNA PLAČA'!A74</f>
        <v>65</v>
      </c>
      <c r="B74" s="154" t="str">
        <f>+IF(LEN('OSNOVNA PLAČA'!B74)&gt;0,'OSNOVNA PLAČA'!B74,"")</f>
        <v>A65</v>
      </c>
      <c r="C74" s="52" t="str">
        <f>+IF(LEN('OSNOVNA PLAČA'!C74)&gt;0,'OSNOVNA PLAČA'!C74,"")</f>
        <v/>
      </c>
      <c r="D74" s="54" t="str">
        <f>+IF(LEN('OSNOVNA PLAČA'!D74)&gt;0,'OSNOVNA PLAČA'!D74,"")</f>
        <v/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</row>
    <row r="75" spans="1:48" ht="28.5" customHeight="1" x14ac:dyDescent="0.2">
      <c r="A75" s="51">
        <f>'OSNOVNA PLAČA'!A75</f>
        <v>66</v>
      </c>
      <c r="B75" s="154" t="str">
        <f>+IF(LEN('OSNOVNA PLAČA'!B75)&gt;0,'OSNOVNA PLAČA'!B75,"")</f>
        <v>A66</v>
      </c>
      <c r="C75" s="52" t="str">
        <f>+IF(LEN('OSNOVNA PLAČA'!C75)&gt;0,'OSNOVNA PLAČA'!C75,"")</f>
        <v/>
      </c>
      <c r="D75" s="54" t="str">
        <f>+IF(LEN('OSNOVNA PLAČA'!D75)&gt;0,'OSNOVNA PLAČA'!D75,"")</f>
        <v/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</row>
    <row r="76" spans="1:48" ht="28.5" customHeight="1" x14ac:dyDescent="0.2">
      <c r="A76" s="51">
        <f>'OSNOVNA PLAČA'!A76</f>
        <v>67</v>
      </c>
      <c r="B76" s="154" t="str">
        <f>+IF(LEN('OSNOVNA PLAČA'!B76)&gt;0,'OSNOVNA PLAČA'!B76,"")</f>
        <v>A67</v>
      </c>
      <c r="C76" s="52" t="str">
        <f>+IF(LEN('OSNOVNA PLAČA'!C76)&gt;0,'OSNOVNA PLAČA'!C76,"")</f>
        <v/>
      </c>
      <c r="D76" s="54" t="str">
        <f>+IF(LEN('OSNOVNA PLAČA'!D76)&gt;0,'OSNOVNA PLAČA'!D76,"")</f>
        <v/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</row>
    <row r="77" spans="1:48" ht="28.5" customHeight="1" x14ac:dyDescent="0.2">
      <c r="A77" s="51">
        <f>'OSNOVNA PLAČA'!A77</f>
        <v>68</v>
      </c>
      <c r="B77" s="154" t="str">
        <f>+IF(LEN('OSNOVNA PLAČA'!B77)&gt;0,'OSNOVNA PLAČA'!B77,"")</f>
        <v>A68</v>
      </c>
      <c r="C77" s="52" t="str">
        <f>+IF(LEN('OSNOVNA PLAČA'!C77)&gt;0,'OSNOVNA PLAČA'!C77,"")</f>
        <v/>
      </c>
      <c r="D77" s="54" t="str">
        <f>+IF(LEN('OSNOVNA PLAČA'!D77)&gt;0,'OSNOVNA PLAČA'!D77,"")</f>
        <v/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</row>
    <row r="78" spans="1:48" ht="28.5" customHeight="1" x14ac:dyDescent="0.2">
      <c r="A78" s="51">
        <f>'OSNOVNA PLAČA'!A78</f>
        <v>69</v>
      </c>
      <c r="B78" s="154" t="str">
        <f>+IF(LEN('OSNOVNA PLAČA'!B78)&gt;0,'OSNOVNA PLAČA'!B78,"")</f>
        <v>A69</v>
      </c>
      <c r="C78" s="52" t="str">
        <f>+IF(LEN('OSNOVNA PLAČA'!C78)&gt;0,'OSNOVNA PLAČA'!C78,"")</f>
        <v/>
      </c>
      <c r="D78" s="54" t="str">
        <f>+IF(LEN('OSNOVNA PLAČA'!D78)&gt;0,'OSNOVNA PLAČA'!D78,"")</f>
        <v/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</row>
    <row r="79" spans="1:48" ht="28.5" customHeight="1" x14ac:dyDescent="0.2">
      <c r="A79" s="51">
        <f>'OSNOVNA PLAČA'!A79</f>
        <v>70</v>
      </c>
      <c r="B79" s="154" t="str">
        <f>+IF(LEN('OSNOVNA PLAČA'!B79)&gt;0,'OSNOVNA PLAČA'!B79,"")</f>
        <v>A70</v>
      </c>
      <c r="C79" s="52" t="str">
        <f>+IF(LEN('OSNOVNA PLAČA'!C79)&gt;0,'OSNOVNA PLAČA'!C79,"")</f>
        <v/>
      </c>
      <c r="D79" s="54" t="str">
        <f>+IF(LEN('OSNOVNA PLAČA'!D79)&gt;0,'OSNOVNA PLAČA'!D79,"")</f>
        <v/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</row>
    <row r="80" spans="1:48" ht="28.5" customHeight="1" x14ac:dyDescent="0.2">
      <c r="A80" s="51">
        <f>'OSNOVNA PLAČA'!A80</f>
        <v>71</v>
      </c>
      <c r="B80" s="154" t="str">
        <f>+IF(LEN('OSNOVNA PLAČA'!B80)&gt;0,'OSNOVNA PLAČA'!B80,"")</f>
        <v>A71</v>
      </c>
      <c r="C80" s="52" t="str">
        <f>+IF(LEN('OSNOVNA PLAČA'!C80)&gt;0,'OSNOVNA PLAČA'!C80,"")</f>
        <v/>
      </c>
      <c r="D80" s="54" t="str">
        <f>+IF(LEN('OSNOVNA PLAČA'!D80)&gt;0,'OSNOVNA PLAČA'!D80,"")</f>
        <v/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</row>
    <row r="81" spans="1:48" ht="28.5" customHeight="1" x14ac:dyDescent="0.2">
      <c r="A81" s="51">
        <f>'OSNOVNA PLAČA'!A81</f>
        <v>72</v>
      </c>
      <c r="B81" s="154" t="str">
        <f>+IF(LEN('OSNOVNA PLAČA'!B81)&gt;0,'OSNOVNA PLAČA'!B81,"")</f>
        <v>A72</v>
      </c>
      <c r="C81" s="52" t="str">
        <f>+IF(LEN('OSNOVNA PLAČA'!C81)&gt;0,'OSNOVNA PLAČA'!C81,"")</f>
        <v/>
      </c>
      <c r="D81" s="54" t="str">
        <f>+IF(LEN('OSNOVNA PLAČA'!D81)&gt;0,'OSNOVNA PLAČA'!D81,"")</f>
        <v/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</row>
    <row r="82" spans="1:48" ht="28.5" customHeight="1" x14ac:dyDescent="0.2">
      <c r="A82" s="51">
        <f>'OSNOVNA PLAČA'!A82</f>
        <v>73</v>
      </c>
      <c r="B82" s="154" t="str">
        <f>+IF(LEN('OSNOVNA PLAČA'!B82)&gt;0,'OSNOVNA PLAČA'!B82,"")</f>
        <v>A73</v>
      </c>
      <c r="C82" s="52" t="str">
        <f>+IF(LEN('OSNOVNA PLAČA'!C82)&gt;0,'OSNOVNA PLAČA'!C82,"")</f>
        <v/>
      </c>
      <c r="D82" s="54" t="str">
        <f>+IF(LEN('OSNOVNA PLAČA'!D82)&gt;0,'OSNOVNA PLAČA'!D82,"")</f>
        <v/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</row>
    <row r="83" spans="1:48" ht="28.5" customHeight="1" x14ac:dyDescent="0.2">
      <c r="A83" s="51">
        <f>'OSNOVNA PLAČA'!A83</f>
        <v>74</v>
      </c>
      <c r="B83" s="154" t="str">
        <f>+IF(LEN('OSNOVNA PLAČA'!B83)&gt;0,'OSNOVNA PLAČA'!B83,"")</f>
        <v>A74</v>
      </c>
      <c r="C83" s="52" t="str">
        <f>+IF(LEN('OSNOVNA PLAČA'!C83)&gt;0,'OSNOVNA PLAČA'!C83,"")</f>
        <v/>
      </c>
      <c r="D83" s="54" t="str">
        <f>+IF(LEN('OSNOVNA PLAČA'!D83)&gt;0,'OSNOVNA PLAČA'!D83,"")</f>
        <v/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</row>
    <row r="84" spans="1:48" ht="28.5" customHeight="1" x14ac:dyDescent="0.2">
      <c r="A84" s="51">
        <f>'OSNOVNA PLAČA'!A84</f>
        <v>75</v>
      </c>
      <c r="B84" s="154" t="str">
        <f>+IF(LEN('OSNOVNA PLAČA'!B84)&gt;0,'OSNOVNA PLAČA'!B84,"")</f>
        <v>A75</v>
      </c>
      <c r="C84" s="52" t="str">
        <f>+IF(LEN('OSNOVNA PLAČA'!C84)&gt;0,'OSNOVNA PLAČA'!C84,"")</f>
        <v/>
      </c>
      <c r="D84" s="54" t="str">
        <f>+IF(LEN('OSNOVNA PLAČA'!D84)&gt;0,'OSNOVNA PLAČA'!D84,"")</f>
        <v/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</row>
    <row r="85" spans="1:48" ht="28.5" customHeight="1" x14ac:dyDescent="0.2">
      <c r="A85" s="51">
        <f>'OSNOVNA PLAČA'!A85</f>
        <v>76</v>
      </c>
      <c r="B85" s="154" t="str">
        <f>+IF(LEN('OSNOVNA PLAČA'!B85)&gt;0,'OSNOVNA PLAČA'!B85,"")</f>
        <v>A76</v>
      </c>
      <c r="C85" s="52" t="str">
        <f>+IF(LEN('OSNOVNA PLAČA'!C85)&gt;0,'OSNOVNA PLAČA'!C85,"")</f>
        <v/>
      </c>
      <c r="D85" s="54" t="str">
        <f>+IF(LEN('OSNOVNA PLAČA'!D85)&gt;0,'OSNOVNA PLAČA'!D85,"")</f>
        <v/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</row>
    <row r="86" spans="1:48" ht="28.5" customHeight="1" x14ac:dyDescent="0.2">
      <c r="A86" s="51">
        <f>'OSNOVNA PLAČA'!A86</f>
        <v>77</v>
      </c>
      <c r="B86" s="154" t="str">
        <f>+IF(LEN('OSNOVNA PLAČA'!B86)&gt;0,'OSNOVNA PLAČA'!B86,"")</f>
        <v>A77</v>
      </c>
      <c r="C86" s="52" t="str">
        <f>+IF(LEN('OSNOVNA PLAČA'!C86)&gt;0,'OSNOVNA PLAČA'!C86,"")</f>
        <v/>
      </c>
      <c r="D86" s="54" t="str">
        <f>+IF(LEN('OSNOVNA PLAČA'!D86)&gt;0,'OSNOVNA PLAČA'!D86,"")</f>
        <v/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</row>
    <row r="87" spans="1:48" ht="28.5" customHeight="1" x14ac:dyDescent="0.2">
      <c r="A87" s="51">
        <f>'OSNOVNA PLAČA'!A87</f>
        <v>78</v>
      </c>
      <c r="B87" s="154" t="str">
        <f>+IF(LEN('OSNOVNA PLAČA'!B87)&gt;0,'OSNOVNA PLAČA'!B87,"")</f>
        <v>A78</v>
      </c>
      <c r="C87" s="52" t="str">
        <f>+IF(LEN('OSNOVNA PLAČA'!C87)&gt;0,'OSNOVNA PLAČA'!C87,"")</f>
        <v/>
      </c>
      <c r="D87" s="54" t="str">
        <f>+IF(LEN('OSNOVNA PLAČA'!D87)&gt;0,'OSNOVNA PLAČA'!D87,"")</f>
        <v/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</row>
    <row r="88" spans="1:48" ht="28.5" customHeight="1" x14ac:dyDescent="0.2">
      <c r="A88" s="51">
        <f>'OSNOVNA PLAČA'!A88</f>
        <v>79</v>
      </c>
      <c r="B88" s="154" t="str">
        <f>+IF(LEN('OSNOVNA PLAČA'!B88)&gt;0,'OSNOVNA PLAČA'!B88,"")</f>
        <v>A79</v>
      </c>
      <c r="C88" s="52" t="str">
        <f>+IF(LEN('OSNOVNA PLAČA'!C88)&gt;0,'OSNOVNA PLAČA'!C88,"")</f>
        <v/>
      </c>
      <c r="D88" s="54" t="str">
        <f>+IF(LEN('OSNOVNA PLAČA'!D88)&gt;0,'OSNOVNA PLAČA'!D88,"")</f>
        <v/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</row>
    <row r="89" spans="1:48" ht="28.5" customHeight="1" x14ac:dyDescent="0.2">
      <c r="A89" s="51">
        <f>'OSNOVNA PLAČA'!A89</f>
        <v>80</v>
      </c>
      <c r="B89" s="154" t="str">
        <f>+IF(LEN('OSNOVNA PLAČA'!B89)&gt;0,'OSNOVNA PLAČA'!B89,"")</f>
        <v>A80</v>
      </c>
      <c r="C89" s="52" t="str">
        <f>+IF(LEN('OSNOVNA PLAČA'!C89)&gt;0,'OSNOVNA PLAČA'!C89,"")</f>
        <v/>
      </c>
      <c r="D89" s="54" t="str">
        <f>+IF(LEN('OSNOVNA PLAČA'!D89)&gt;0,'OSNOVNA PLAČA'!D89,"")</f>
        <v/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</row>
    <row r="90" spans="1:48" ht="28.5" customHeight="1" x14ac:dyDescent="0.2">
      <c r="A90" s="51">
        <f>'OSNOVNA PLAČA'!A90</f>
        <v>81</v>
      </c>
      <c r="B90" s="154" t="str">
        <f>+IF(LEN('OSNOVNA PLAČA'!B90)&gt;0,'OSNOVNA PLAČA'!B90,"")</f>
        <v>A81</v>
      </c>
      <c r="C90" s="52" t="str">
        <f>+IF(LEN('OSNOVNA PLAČA'!C90)&gt;0,'OSNOVNA PLAČA'!C90,"")</f>
        <v/>
      </c>
      <c r="D90" s="54" t="str">
        <f>+IF(LEN('OSNOVNA PLAČA'!D90)&gt;0,'OSNOVNA PLAČA'!D90,"")</f>
        <v/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</row>
    <row r="91" spans="1:48" ht="28.5" customHeight="1" x14ac:dyDescent="0.2">
      <c r="A91" s="51">
        <f>'OSNOVNA PLAČA'!A91</f>
        <v>82</v>
      </c>
      <c r="B91" s="154" t="str">
        <f>+IF(LEN('OSNOVNA PLAČA'!B91)&gt;0,'OSNOVNA PLAČA'!B91,"")</f>
        <v>A82</v>
      </c>
      <c r="C91" s="52" t="str">
        <f>+IF(LEN('OSNOVNA PLAČA'!C91)&gt;0,'OSNOVNA PLAČA'!C91,"")</f>
        <v/>
      </c>
      <c r="D91" s="54" t="str">
        <f>+IF(LEN('OSNOVNA PLAČA'!D91)&gt;0,'OSNOVNA PLAČA'!D91,"")</f>
        <v/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</row>
    <row r="92" spans="1:48" ht="28.5" customHeight="1" x14ac:dyDescent="0.2">
      <c r="A92" s="51">
        <f>'OSNOVNA PLAČA'!A92</f>
        <v>83</v>
      </c>
      <c r="B92" s="154" t="str">
        <f>+IF(LEN('OSNOVNA PLAČA'!B92)&gt;0,'OSNOVNA PLAČA'!B92,"")</f>
        <v>A83</v>
      </c>
      <c r="C92" s="52" t="str">
        <f>+IF(LEN('OSNOVNA PLAČA'!C92)&gt;0,'OSNOVNA PLAČA'!C92,"")</f>
        <v/>
      </c>
      <c r="D92" s="54" t="str">
        <f>+IF(LEN('OSNOVNA PLAČA'!D92)&gt;0,'OSNOVNA PLAČA'!D92,"")</f>
        <v/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</row>
    <row r="93" spans="1:48" ht="28.5" customHeight="1" x14ac:dyDescent="0.2">
      <c r="A93" s="51">
        <f>'OSNOVNA PLAČA'!A93</f>
        <v>84</v>
      </c>
      <c r="B93" s="154" t="str">
        <f>+IF(LEN('OSNOVNA PLAČA'!B93)&gt;0,'OSNOVNA PLAČA'!B93,"")</f>
        <v>A84</v>
      </c>
      <c r="C93" s="52" t="str">
        <f>+IF(LEN('OSNOVNA PLAČA'!C93)&gt;0,'OSNOVNA PLAČA'!C93,"")</f>
        <v/>
      </c>
      <c r="D93" s="54" t="str">
        <f>+IF(LEN('OSNOVNA PLAČA'!D93)&gt;0,'OSNOVNA PLAČA'!D93,"")</f>
        <v/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</row>
    <row r="94" spans="1:48" ht="28.5" customHeight="1" x14ac:dyDescent="0.2">
      <c r="A94" s="51">
        <f>'OSNOVNA PLAČA'!A94</f>
        <v>85</v>
      </c>
      <c r="B94" s="154" t="str">
        <f>+IF(LEN('OSNOVNA PLAČA'!B94)&gt;0,'OSNOVNA PLAČA'!B94,"")</f>
        <v>A85</v>
      </c>
      <c r="C94" s="52" t="str">
        <f>+IF(LEN('OSNOVNA PLAČA'!C94)&gt;0,'OSNOVNA PLAČA'!C94,"")</f>
        <v/>
      </c>
      <c r="D94" s="54" t="str">
        <f>+IF(LEN('OSNOVNA PLAČA'!D94)&gt;0,'OSNOVNA PLAČA'!D94,"")</f>
        <v/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</row>
    <row r="95" spans="1:48" ht="28.5" customHeight="1" x14ac:dyDescent="0.2">
      <c r="A95" s="51">
        <f>'OSNOVNA PLAČA'!A95</f>
        <v>86</v>
      </c>
      <c r="B95" s="154" t="str">
        <f>+IF(LEN('OSNOVNA PLAČA'!B95)&gt;0,'OSNOVNA PLAČA'!B95,"")</f>
        <v>A86</v>
      </c>
      <c r="C95" s="52" t="str">
        <f>+IF(LEN('OSNOVNA PLAČA'!C95)&gt;0,'OSNOVNA PLAČA'!C95,"")</f>
        <v/>
      </c>
      <c r="D95" s="54" t="str">
        <f>+IF(LEN('OSNOVNA PLAČA'!D95)&gt;0,'OSNOVNA PLAČA'!D95,"")</f>
        <v/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</row>
    <row r="96" spans="1:48" ht="28.5" customHeight="1" x14ac:dyDescent="0.2">
      <c r="A96" s="51">
        <f>'OSNOVNA PLAČA'!A96</f>
        <v>87</v>
      </c>
      <c r="B96" s="154" t="str">
        <f>+IF(LEN('OSNOVNA PLAČA'!B96)&gt;0,'OSNOVNA PLAČA'!B96,"")</f>
        <v>A87</v>
      </c>
      <c r="C96" s="52" t="str">
        <f>+IF(LEN('OSNOVNA PLAČA'!C96)&gt;0,'OSNOVNA PLAČA'!C96,"")</f>
        <v/>
      </c>
      <c r="D96" s="54" t="str">
        <f>+IF(LEN('OSNOVNA PLAČA'!D96)&gt;0,'OSNOVNA PLAČA'!D96,"")</f>
        <v/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</row>
    <row r="97" spans="1:48" ht="28.5" customHeight="1" x14ac:dyDescent="0.2">
      <c r="A97" s="51">
        <f>'OSNOVNA PLAČA'!A97</f>
        <v>88</v>
      </c>
      <c r="B97" s="154" t="str">
        <f>+IF(LEN('OSNOVNA PLAČA'!B97)&gt;0,'OSNOVNA PLAČA'!B97,"")</f>
        <v>A88</v>
      </c>
      <c r="C97" s="52" t="str">
        <f>+IF(LEN('OSNOVNA PLAČA'!C97)&gt;0,'OSNOVNA PLAČA'!C97,"")</f>
        <v/>
      </c>
      <c r="D97" s="54" t="str">
        <f>+IF(LEN('OSNOVNA PLAČA'!D97)&gt;0,'OSNOVNA PLAČA'!D97,"")</f>
        <v/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</row>
    <row r="98" spans="1:48" ht="28.5" customHeight="1" x14ac:dyDescent="0.2">
      <c r="A98" s="51">
        <f>'OSNOVNA PLAČA'!A98</f>
        <v>89</v>
      </c>
      <c r="B98" s="154" t="str">
        <f>+IF(LEN('OSNOVNA PLAČA'!B98)&gt;0,'OSNOVNA PLAČA'!B98,"")</f>
        <v>A89</v>
      </c>
      <c r="C98" s="52" t="str">
        <f>+IF(LEN('OSNOVNA PLAČA'!C98)&gt;0,'OSNOVNA PLAČA'!C98,"")</f>
        <v/>
      </c>
      <c r="D98" s="54" t="str">
        <f>+IF(LEN('OSNOVNA PLAČA'!D98)&gt;0,'OSNOVNA PLAČA'!D98,"")</f>
        <v/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</row>
    <row r="99" spans="1:48" ht="28.5" customHeight="1" x14ac:dyDescent="0.2">
      <c r="A99" s="51">
        <f>'OSNOVNA PLAČA'!A99</f>
        <v>90</v>
      </c>
      <c r="B99" s="154" t="str">
        <f>+IF(LEN('OSNOVNA PLAČA'!B99)&gt;0,'OSNOVNA PLAČA'!B99,"")</f>
        <v>A90</v>
      </c>
      <c r="C99" s="52" t="str">
        <f>+IF(LEN('OSNOVNA PLAČA'!C99)&gt;0,'OSNOVNA PLAČA'!C99,"")</f>
        <v/>
      </c>
      <c r="D99" s="54" t="str">
        <f>+IF(LEN('OSNOVNA PLAČA'!D99)&gt;0,'OSNOVNA PLAČA'!D99,"")</f>
        <v/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</row>
    <row r="100" spans="1:48" ht="28.5" customHeight="1" x14ac:dyDescent="0.2">
      <c r="A100" s="51">
        <f>'OSNOVNA PLAČA'!A100</f>
        <v>91</v>
      </c>
      <c r="B100" s="154" t="str">
        <f>+IF(LEN('OSNOVNA PLAČA'!B100)&gt;0,'OSNOVNA PLAČA'!B100,"")</f>
        <v>A91</v>
      </c>
      <c r="C100" s="52" t="str">
        <f>+IF(LEN('OSNOVNA PLAČA'!C100)&gt;0,'OSNOVNA PLAČA'!C100,"")</f>
        <v/>
      </c>
      <c r="D100" s="54" t="str">
        <f>+IF(LEN('OSNOVNA PLAČA'!D100)&gt;0,'OSNOVNA PLAČA'!D100,"")</f>
        <v/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</row>
    <row r="101" spans="1:48" ht="28.5" customHeight="1" x14ac:dyDescent="0.2">
      <c r="A101" s="51">
        <f>'OSNOVNA PLAČA'!A101</f>
        <v>92</v>
      </c>
      <c r="B101" s="154" t="str">
        <f>+IF(LEN('OSNOVNA PLAČA'!B101)&gt;0,'OSNOVNA PLAČA'!B101,"")</f>
        <v>A92</v>
      </c>
      <c r="C101" s="52" t="str">
        <f>+IF(LEN('OSNOVNA PLAČA'!C101)&gt;0,'OSNOVNA PLAČA'!C101,"")</f>
        <v/>
      </c>
      <c r="D101" s="54" t="str">
        <f>+IF(LEN('OSNOVNA PLAČA'!D101)&gt;0,'OSNOVNA PLAČA'!D101,"")</f>
        <v/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</row>
    <row r="102" spans="1:48" ht="28.5" customHeight="1" x14ac:dyDescent="0.2">
      <c r="A102" s="51">
        <f>'OSNOVNA PLAČA'!A102</f>
        <v>93</v>
      </c>
      <c r="B102" s="154" t="str">
        <f>+IF(LEN('OSNOVNA PLAČA'!B102)&gt;0,'OSNOVNA PLAČA'!B102,"")</f>
        <v>A93</v>
      </c>
      <c r="C102" s="52" t="str">
        <f>+IF(LEN('OSNOVNA PLAČA'!C102)&gt;0,'OSNOVNA PLAČA'!C102,"")</f>
        <v/>
      </c>
      <c r="D102" s="54" t="str">
        <f>+IF(LEN('OSNOVNA PLAČA'!D102)&gt;0,'OSNOVNA PLAČA'!D102,"")</f>
        <v/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</row>
    <row r="103" spans="1:48" ht="28.5" customHeight="1" x14ac:dyDescent="0.2">
      <c r="A103" s="51">
        <f>'OSNOVNA PLAČA'!A103</f>
        <v>94</v>
      </c>
      <c r="B103" s="154" t="str">
        <f>+IF(LEN('OSNOVNA PLAČA'!B103)&gt;0,'OSNOVNA PLAČA'!B103,"")</f>
        <v>A94</v>
      </c>
      <c r="C103" s="52" t="str">
        <f>+IF(LEN('OSNOVNA PLAČA'!C103)&gt;0,'OSNOVNA PLAČA'!C103,"")</f>
        <v/>
      </c>
      <c r="D103" s="54" t="str">
        <f>+IF(LEN('OSNOVNA PLAČA'!D103)&gt;0,'OSNOVNA PLAČA'!D103,"")</f>
        <v/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</row>
    <row r="104" spans="1:48" ht="28.5" customHeight="1" x14ac:dyDescent="0.2">
      <c r="A104" s="51">
        <f>'OSNOVNA PLAČA'!A104</f>
        <v>95</v>
      </c>
      <c r="B104" s="154" t="str">
        <f>+IF(LEN('OSNOVNA PLAČA'!B104)&gt;0,'OSNOVNA PLAČA'!B104,"")</f>
        <v>A95</v>
      </c>
      <c r="C104" s="52" t="str">
        <f>+IF(LEN('OSNOVNA PLAČA'!C104)&gt;0,'OSNOVNA PLAČA'!C104,"")</f>
        <v/>
      </c>
      <c r="D104" s="54" t="str">
        <f>+IF(LEN('OSNOVNA PLAČA'!D104)&gt;0,'OSNOVNA PLAČA'!D104,"")</f>
        <v/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</row>
    <row r="105" spans="1:48" ht="28.5" customHeight="1" x14ac:dyDescent="0.2">
      <c r="A105" s="51">
        <f>'OSNOVNA PLAČA'!A105</f>
        <v>96</v>
      </c>
      <c r="B105" s="154" t="str">
        <f>+IF(LEN('OSNOVNA PLAČA'!B105)&gt;0,'OSNOVNA PLAČA'!B105,"")</f>
        <v>A96</v>
      </c>
      <c r="C105" s="52" t="str">
        <f>+IF(LEN('OSNOVNA PLAČA'!C105)&gt;0,'OSNOVNA PLAČA'!C105,"")</f>
        <v/>
      </c>
      <c r="D105" s="54" t="str">
        <f>+IF(LEN('OSNOVNA PLAČA'!D105)&gt;0,'OSNOVNA PLAČA'!D105,"")</f>
        <v/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</row>
    <row r="106" spans="1:48" ht="28.5" customHeight="1" x14ac:dyDescent="0.2">
      <c r="A106" s="51">
        <f>'OSNOVNA PLAČA'!A106</f>
        <v>97</v>
      </c>
      <c r="B106" s="154" t="str">
        <f>+IF(LEN('OSNOVNA PLAČA'!B106)&gt;0,'OSNOVNA PLAČA'!B106,"")</f>
        <v>A97</v>
      </c>
      <c r="C106" s="52" t="str">
        <f>+IF(LEN('OSNOVNA PLAČA'!C106)&gt;0,'OSNOVNA PLAČA'!C106,"")</f>
        <v/>
      </c>
      <c r="D106" s="54" t="str">
        <f>+IF(LEN('OSNOVNA PLAČA'!D106)&gt;0,'OSNOVNA PLAČA'!D106,"")</f>
        <v/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</row>
    <row r="107" spans="1:48" ht="28.5" customHeight="1" x14ac:dyDescent="0.2">
      <c r="A107" s="51">
        <f>'OSNOVNA PLAČA'!A107</f>
        <v>98</v>
      </c>
      <c r="B107" s="154" t="str">
        <f>+IF(LEN('OSNOVNA PLAČA'!B107)&gt;0,'OSNOVNA PLAČA'!B107,"")</f>
        <v>A98</v>
      </c>
      <c r="C107" s="52" t="str">
        <f>+IF(LEN('OSNOVNA PLAČA'!C107)&gt;0,'OSNOVNA PLAČA'!C107,"")</f>
        <v/>
      </c>
      <c r="D107" s="54" t="str">
        <f>+IF(LEN('OSNOVNA PLAČA'!D107)&gt;0,'OSNOVNA PLAČA'!D107,"")</f>
        <v/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</row>
    <row r="108" spans="1:48" ht="28.5" customHeight="1" x14ac:dyDescent="0.2">
      <c r="A108" s="51">
        <f>'OSNOVNA PLAČA'!A108</f>
        <v>99</v>
      </c>
      <c r="B108" s="154" t="str">
        <f>+IF(LEN('OSNOVNA PLAČA'!B108)&gt;0,'OSNOVNA PLAČA'!B108,"")</f>
        <v>A99</v>
      </c>
      <c r="C108" s="52" t="str">
        <f>+IF(LEN('OSNOVNA PLAČA'!C108)&gt;0,'OSNOVNA PLAČA'!C108,"")</f>
        <v/>
      </c>
      <c r="D108" s="54" t="str">
        <f>+IF(LEN('OSNOVNA PLAČA'!D108)&gt;0,'OSNOVNA PLAČA'!D108,"")</f>
        <v/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</row>
    <row r="109" spans="1:48" ht="28.5" customHeight="1" x14ac:dyDescent="0.2">
      <c r="A109" s="51">
        <f>'OSNOVNA PLAČA'!A109</f>
        <v>100</v>
      </c>
      <c r="B109" s="154" t="str">
        <f>+IF(LEN('OSNOVNA PLAČA'!B109)&gt;0,'OSNOVNA PLAČA'!B109,"")</f>
        <v>A100</v>
      </c>
      <c r="C109" s="52" t="str">
        <f>+IF(LEN('OSNOVNA PLAČA'!C109)&gt;0,'OSNOVNA PLAČA'!C109,"")</f>
        <v/>
      </c>
      <c r="D109" s="54" t="str">
        <f>+IF(LEN('OSNOVNA PLAČA'!D109)&gt;0,'OSNOVNA PLAČA'!D109,"")</f>
        <v/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</row>
    <row r="110" spans="1:48" x14ac:dyDescent="0.2">
      <c r="A110" s="32"/>
      <c r="B110" s="37"/>
      <c r="C110" s="32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</row>
    <row r="111" spans="1:48" x14ac:dyDescent="0.2">
      <c r="A111" s="32"/>
      <c r="B111" s="32"/>
      <c r="C111" s="32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</row>
    <row r="112" spans="1:48" x14ac:dyDescent="0.2">
      <c r="A112" s="32"/>
      <c r="B112" s="32"/>
      <c r="C112" s="32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</row>
    <row r="113" spans="1:48" x14ac:dyDescent="0.2">
      <c r="A113" s="32"/>
      <c r="B113" s="32"/>
      <c r="C113" s="32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</row>
    <row r="114" spans="1:48" x14ac:dyDescent="0.2">
      <c r="A114" s="32"/>
      <c r="B114" s="32"/>
      <c r="C114" s="32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</row>
    <row r="115" spans="1:48" x14ac:dyDescent="0.2">
      <c r="A115" s="32"/>
      <c r="B115" s="32"/>
      <c r="C115" s="32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</row>
    <row r="116" spans="1:48" x14ac:dyDescent="0.2"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</row>
    <row r="117" spans="1:48" x14ac:dyDescent="0.2"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</row>
    <row r="118" spans="1:48" x14ac:dyDescent="0.2"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</row>
    <row r="119" spans="1:48" x14ac:dyDescent="0.2"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</row>
    <row r="120" spans="1:48" x14ac:dyDescent="0.2"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</row>
    <row r="121" spans="1:48" x14ac:dyDescent="0.2"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</row>
    <row r="122" spans="1:48" x14ac:dyDescent="0.2"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</row>
    <row r="123" spans="1:48" x14ac:dyDescent="0.2"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</row>
    <row r="124" spans="1:48" x14ac:dyDescent="0.2"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</row>
    <row r="125" spans="1:48" x14ac:dyDescent="0.2"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</row>
    <row r="126" spans="1:48" x14ac:dyDescent="0.2"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</row>
    <row r="127" spans="1:48" x14ac:dyDescent="0.2"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</row>
    <row r="128" spans="1:48" x14ac:dyDescent="0.2"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</row>
    <row r="129" spans="27:48" x14ac:dyDescent="0.2"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</row>
    <row r="130" spans="27:48" x14ac:dyDescent="0.2"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</row>
    <row r="131" spans="27:48" x14ac:dyDescent="0.2"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</row>
    <row r="132" spans="27:48" x14ac:dyDescent="0.2"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</row>
    <row r="133" spans="27:48" x14ac:dyDescent="0.2"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</row>
    <row r="134" spans="27:48" x14ac:dyDescent="0.2"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</row>
    <row r="135" spans="27:48" x14ac:dyDescent="0.2"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</row>
    <row r="136" spans="27:48" x14ac:dyDescent="0.2"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</row>
    <row r="137" spans="27:48" x14ac:dyDescent="0.2"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</row>
    <row r="138" spans="27:48" x14ac:dyDescent="0.2"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</row>
    <row r="139" spans="27:48" x14ac:dyDescent="0.2"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</row>
    <row r="140" spans="27:48" x14ac:dyDescent="0.2"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</row>
    <row r="141" spans="27:48" x14ac:dyDescent="0.2"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</row>
    <row r="142" spans="27:48" x14ac:dyDescent="0.2"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</row>
    <row r="143" spans="27:48" x14ac:dyDescent="0.2"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</row>
    <row r="144" spans="27:48" x14ac:dyDescent="0.2"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</row>
    <row r="145" spans="27:48" x14ac:dyDescent="0.2"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</row>
    <row r="146" spans="27:48" x14ac:dyDescent="0.2"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</row>
    <row r="147" spans="27:48" x14ac:dyDescent="0.2"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</row>
    <row r="148" spans="27:48" x14ac:dyDescent="0.2"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</row>
    <row r="149" spans="27:48" x14ac:dyDescent="0.2"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</row>
    <row r="150" spans="27:48" x14ac:dyDescent="0.2"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</row>
    <row r="151" spans="27:48" x14ac:dyDescent="0.2"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</row>
    <row r="152" spans="27:48" x14ac:dyDescent="0.2"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</row>
    <row r="153" spans="27:48" x14ac:dyDescent="0.2"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</row>
    <row r="154" spans="27:48" x14ac:dyDescent="0.2"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</row>
    <row r="155" spans="27:48" x14ac:dyDescent="0.2"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</row>
    <row r="156" spans="27:48" x14ac:dyDescent="0.2"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</row>
    <row r="157" spans="27:48" x14ac:dyDescent="0.2"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</row>
    <row r="158" spans="27:48" x14ac:dyDescent="0.2"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</row>
    <row r="159" spans="27:48" x14ac:dyDescent="0.2"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</row>
    <row r="160" spans="27:48" x14ac:dyDescent="0.2"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</row>
    <row r="161" spans="27:48" x14ac:dyDescent="0.2"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</row>
    <row r="162" spans="27:48" x14ac:dyDescent="0.2"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</row>
    <row r="163" spans="27:48" x14ac:dyDescent="0.2"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</row>
    <row r="164" spans="27:48" x14ac:dyDescent="0.2"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</row>
    <row r="165" spans="27:48" x14ac:dyDescent="0.2"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</row>
    <row r="166" spans="27:48" x14ac:dyDescent="0.2"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</row>
    <row r="167" spans="27:48" x14ac:dyDescent="0.2"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</row>
    <row r="168" spans="27:48" x14ac:dyDescent="0.2"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</row>
    <row r="169" spans="27:48" x14ac:dyDescent="0.2"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</row>
    <row r="170" spans="27:48" x14ac:dyDescent="0.2"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</row>
    <row r="171" spans="27:48" x14ac:dyDescent="0.2"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</row>
    <row r="172" spans="27:48" x14ac:dyDescent="0.2"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</row>
    <row r="173" spans="27:48" x14ac:dyDescent="0.2"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</row>
    <row r="174" spans="27:48" x14ac:dyDescent="0.2"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</row>
    <row r="175" spans="27:48" x14ac:dyDescent="0.2"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</row>
    <row r="176" spans="27:48" x14ac:dyDescent="0.2"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</row>
    <row r="177" spans="27:48" x14ac:dyDescent="0.2"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</row>
    <row r="178" spans="27:48" x14ac:dyDescent="0.2"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</row>
    <row r="179" spans="27:48" x14ac:dyDescent="0.2"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</row>
    <row r="180" spans="27:48" x14ac:dyDescent="0.2"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</row>
    <row r="181" spans="27:48" x14ac:dyDescent="0.2"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</row>
    <row r="182" spans="27:48" x14ac:dyDescent="0.2"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</row>
    <row r="183" spans="27:48" x14ac:dyDescent="0.2"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</row>
    <row r="184" spans="27:48" x14ac:dyDescent="0.2"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</row>
    <row r="185" spans="27:48" x14ac:dyDescent="0.2"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</row>
    <row r="186" spans="27:48" x14ac:dyDescent="0.2"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</row>
    <row r="187" spans="27:48" x14ac:dyDescent="0.2"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</row>
    <row r="188" spans="27:48" x14ac:dyDescent="0.2"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</row>
    <row r="189" spans="27:48" x14ac:dyDescent="0.2"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</row>
    <row r="190" spans="27:48" x14ac:dyDescent="0.2"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</row>
    <row r="191" spans="27:48" x14ac:dyDescent="0.2"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</row>
    <row r="192" spans="27:48" x14ac:dyDescent="0.2"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</row>
    <row r="193" spans="27:48" x14ac:dyDescent="0.2"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</row>
    <row r="194" spans="27:48" x14ac:dyDescent="0.2"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</row>
    <row r="195" spans="27:48" x14ac:dyDescent="0.2"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</row>
    <row r="196" spans="27:48" x14ac:dyDescent="0.2"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</row>
    <row r="197" spans="27:48" x14ac:dyDescent="0.2"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</row>
    <row r="198" spans="27:48" x14ac:dyDescent="0.2"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</row>
    <row r="199" spans="27:48" x14ac:dyDescent="0.2"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</row>
    <row r="200" spans="27:48" x14ac:dyDescent="0.2"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</row>
    <row r="201" spans="27:48" x14ac:dyDescent="0.2"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</row>
    <row r="202" spans="27:48" x14ac:dyDescent="0.2"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</row>
    <row r="203" spans="27:48" x14ac:dyDescent="0.2"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</row>
    <row r="204" spans="27:48" x14ac:dyDescent="0.2"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</row>
    <row r="205" spans="27:48" x14ac:dyDescent="0.2"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</row>
    <row r="206" spans="27:48" x14ac:dyDescent="0.2"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</row>
    <row r="207" spans="27:48" x14ac:dyDescent="0.2"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</row>
    <row r="208" spans="27:48" x14ac:dyDescent="0.2"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</row>
    <row r="209" spans="27:48" x14ac:dyDescent="0.2"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</row>
    <row r="210" spans="27:48" x14ac:dyDescent="0.2"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</row>
    <row r="211" spans="27:48" x14ac:dyDescent="0.2"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</row>
    <row r="212" spans="27:48" x14ac:dyDescent="0.2"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</row>
    <row r="213" spans="27:48" x14ac:dyDescent="0.2"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</row>
    <row r="214" spans="27:48" x14ac:dyDescent="0.2"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</row>
    <row r="215" spans="27:48" x14ac:dyDescent="0.2"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</row>
    <row r="216" spans="27:48" x14ac:dyDescent="0.2"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</row>
    <row r="217" spans="27:48" x14ac:dyDescent="0.2"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</row>
    <row r="218" spans="27:48" x14ac:dyDescent="0.2"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</row>
    <row r="219" spans="27:48" x14ac:dyDescent="0.2"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</row>
    <row r="220" spans="27:48" x14ac:dyDescent="0.2"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</row>
    <row r="221" spans="27:48" x14ac:dyDescent="0.2"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</row>
    <row r="222" spans="27:48" x14ac:dyDescent="0.2"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</row>
    <row r="223" spans="27:48" x14ac:dyDescent="0.2"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</row>
    <row r="224" spans="27:48" x14ac:dyDescent="0.2"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</row>
    <row r="225" spans="27:48" x14ac:dyDescent="0.2"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</row>
    <row r="226" spans="27:48" x14ac:dyDescent="0.2"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</row>
    <row r="227" spans="27:48" x14ac:dyDescent="0.2"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</row>
    <row r="228" spans="27:48" x14ac:dyDescent="0.2"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</row>
    <row r="229" spans="27:48" x14ac:dyDescent="0.2"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</row>
    <row r="230" spans="27:48" x14ac:dyDescent="0.2"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</row>
    <row r="231" spans="27:48" x14ac:dyDescent="0.2"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</row>
    <row r="232" spans="27:48" x14ac:dyDescent="0.2"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</row>
    <row r="233" spans="27:48" x14ac:dyDescent="0.2"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</row>
    <row r="234" spans="27:48" x14ac:dyDescent="0.2"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</row>
    <row r="235" spans="27:48" x14ac:dyDescent="0.2"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</row>
    <row r="236" spans="27:48" x14ac:dyDescent="0.2"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</row>
    <row r="237" spans="27:48" x14ac:dyDescent="0.2"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</row>
    <row r="238" spans="27:48" x14ac:dyDescent="0.2"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</row>
    <row r="239" spans="27:48" x14ac:dyDescent="0.2"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</row>
    <row r="240" spans="27:48" x14ac:dyDescent="0.2"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</row>
    <row r="241" spans="27:48" x14ac:dyDescent="0.2"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</row>
    <row r="242" spans="27:48" x14ac:dyDescent="0.2"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</row>
    <row r="243" spans="27:48" x14ac:dyDescent="0.2"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</row>
    <row r="244" spans="27:48" x14ac:dyDescent="0.2"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</row>
    <row r="245" spans="27:48" x14ac:dyDescent="0.2"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</row>
    <row r="246" spans="27:48" x14ac:dyDescent="0.2"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</row>
    <row r="247" spans="27:48" x14ac:dyDescent="0.2"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</row>
    <row r="248" spans="27:48" x14ac:dyDescent="0.2"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</row>
    <row r="249" spans="27:48" x14ac:dyDescent="0.2"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</row>
    <row r="250" spans="27:48" x14ac:dyDescent="0.2"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</row>
    <row r="251" spans="27:48" x14ac:dyDescent="0.2"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</row>
    <row r="252" spans="27:48" x14ac:dyDescent="0.2"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</row>
    <row r="253" spans="27:48" x14ac:dyDescent="0.2"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</row>
    <row r="254" spans="27:48" x14ac:dyDescent="0.2"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</row>
    <row r="255" spans="27:48" x14ac:dyDescent="0.2"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</row>
    <row r="256" spans="27:48" x14ac:dyDescent="0.2"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</row>
    <row r="257" spans="27:48" x14ac:dyDescent="0.2"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</row>
    <row r="258" spans="27:48" x14ac:dyDescent="0.2"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</row>
    <row r="259" spans="27:48" x14ac:dyDescent="0.2"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</row>
    <row r="260" spans="27:48" x14ac:dyDescent="0.2"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</row>
    <row r="261" spans="27:48" x14ac:dyDescent="0.2"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</row>
    <row r="262" spans="27:48" x14ac:dyDescent="0.2"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</row>
    <row r="263" spans="27:48" x14ac:dyDescent="0.2"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</row>
    <row r="264" spans="27:48" x14ac:dyDescent="0.2"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</row>
    <row r="265" spans="27:48" x14ac:dyDescent="0.2"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</row>
    <row r="266" spans="27:48" x14ac:dyDescent="0.2"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</row>
    <row r="267" spans="27:48" x14ac:dyDescent="0.2"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</row>
    <row r="268" spans="27:48" x14ac:dyDescent="0.2"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</row>
    <row r="269" spans="27:48" x14ac:dyDescent="0.2"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</row>
    <row r="270" spans="27:48" x14ac:dyDescent="0.2"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</row>
    <row r="271" spans="27:48" x14ac:dyDescent="0.2"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</row>
    <row r="272" spans="27:48" x14ac:dyDescent="0.2"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</row>
    <row r="273" spans="27:48" x14ac:dyDescent="0.2"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</row>
    <row r="274" spans="27:48" x14ac:dyDescent="0.2"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</row>
    <row r="275" spans="27:48" x14ac:dyDescent="0.2"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</row>
    <row r="276" spans="27:48" x14ac:dyDescent="0.2"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</row>
    <row r="277" spans="27:48" x14ac:dyDescent="0.2"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</row>
    <row r="278" spans="27:48" x14ac:dyDescent="0.2"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</row>
    <row r="279" spans="27:48" x14ac:dyDescent="0.2"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</row>
    <row r="280" spans="27:48" x14ac:dyDescent="0.2"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</row>
    <row r="281" spans="27:48" x14ac:dyDescent="0.2"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</row>
    <row r="282" spans="27:48" x14ac:dyDescent="0.2"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</row>
    <row r="283" spans="27:48" x14ac:dyDescent="0.2"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</row>
    <row r="284" spans="27:48" x14ac:dyDescent="0.2"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</row>
    <row r="285" spans="27:48" x14ac:dyDescent="0.2"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</row>
    <row r="286" spans="27:48" x14ac:dyDescent="0.2"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</row>
    <row r="287" spans="27:48" x14ac:dyDescent="0.2"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</row>
    <row r="288" spans="27:48" x14ac:dyDescent="0.2"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</row>
    <row r="289" spans="27:48" x14ac:dyDescent="0.2"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</row>
    <row r="290" spans="27:48" x14ac:dyDescent="0.2"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</row>
    <row r="291" spans="27:48" x14ac:dyDescent="0.2"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</row>
    <row r="292" spans="27:48" x14ac:dyDescent="0.2"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</row>
    <row r="293" spans="27:48" x14ac:dyDescent="0.2"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</row>
    <row r="294" spans="27:48" x14ac:dyDescent="0.2"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</row>
    <row r="295" spans="27:48" x14ac:dyDescent="0.2"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</row>
    <row r="296" spans="27:48" x14ac:dyDescent="0.2"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</row>
    <row r="297" spans="27:48" x14ac:dyDescent="0.2"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</row>
    <row r="298" spans="27:48" x14ac:dyDescent="0.2"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</row>
    <row r="299" spans="27:48" x14ac:dyDescent="0.2"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</row>
    <row r="300" spans="27:48" x14ac:dyDescent="0.2"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</row>
    <row r="301" spans="27:48" x14ac:dyDescent="0.2"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</row>
    <row r="302" spans="27:48" x14ac:dyDescent="0.2"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</row>
    <row r="303" spans="27:48" x14ac:dyDescent="0.2"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</row>
    <row r="304" spans="27:48" x14ac:dyDescent="0.2"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</row>
    <row r="305" spans="27:48" x14ac:dyDescent="0.2"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</row>
    <row r="306" spans="27:48" x14ac:dyDescent="0.2"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</row>
    <row r="307" spans="27:48" x14ac:dyDescent="0.2"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</row>
    <row r="308" spans="27:48" x14ac:dyDescent="0.2"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</row>
    <row r="309" spans="27:48" x14ac:dyDescent="0.2"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</row>
    <row r="310" spans="27:48" x14ac:dyDescent="0.2"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</row>
    <row r="311" spans="27:48" x14ac:dyDescent="0.2"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</row>
    <row r="312" spans="27:48" x14ac:dyDescent="0.2"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</row>
    <row r="313" spans="27:48" x14ac:dyDescent="0.2"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</row>
    <row r="314" spans="27:48" x14ac:dyDescent="0.2"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</row>
    <row r="315" spans="27:48" x14ac:dyDescent="0.2"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</row>
    <row r="316" spans="27:48" x14ac:dyDescent="0.2"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</row>
    <row r="317" spans="27:48" x14ac:dyDescent="0.2"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</row>
    <row r="318" spans="27:48" x14ac:dyDescent="0.2"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</row>
    <row r="319" spans="27:48" x14ac:dyDescent="0.2"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</row>
    <row r="320" spans="27:48" x14ac:dyDescent="0.2"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</row>
    <row r="321" spans="27:48" x14ac:dyDescent="0.2"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</row>
    <row r="322" spans="27:48" x14ac:dyDescent="0.2"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</row>
    <row r="323" spans="27:48" x14ac:dyDescent="0.2"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</row>
    <row r="324" spans="27:48" x14ac:dyDescent="0.2"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</row>
    <row r="325" spans="27:48" x14ac:dyDescent="0.2"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</row>
    <row r="326" spans="27:48" x14ac:dyDescent="0.2"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</row>
    <row r="327" spans="27:48" x14ac:dyDescent="0.2"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</row>
    <row r="328" spans="27:48" x14ac:dyDescent="0.2"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</row>
    <row r="329" spans="27:48" x14ac:dyDescent="0.2"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</row>
    <row r="330" spans="27:48" x14ac:dyDescent="0.2"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</row>
    <row r="331" spans="27:48" x14ac:dyDescent="0.2"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</row>
    <row r="332" spans="27:48" x14ac:dyDescent="0.2"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</row>
    <row r="333" spans="27:48" x14ac:dyDescent="0.2"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</row>
    <row r="334" spans="27:48" x14ac:dyDescent="0.2"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</row>
    <row r="335" spans="27:48" x14ac:dyDescent="0.2"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</row>
    <row r="336" spans="27:48" x14ac:dyDescent="0.2"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</row>
    <row r="337" spans="27:48" x14ac:dyDescent="0.2"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</row>
    <row r="338" spans="27:48" x14ac:dyDescent="0.2"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</row>
    <row r="339" spans="27:48" x14ac:dyDescent="0.2"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</row>
    <row r="340" spans="27:48" x14ac:dyDescent="0.2"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</row>
    <row r="341" spans="27:48" x14ac:dyDescent="0.2"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</row>
    <row r="342" spans="27:48" x14ac:dyDescent="0.2"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</row>
    <row r="343" spans="27:48" x14ac:dyDescent="0.2"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</row>
    <row r="344" spans="27:48" x14ac:dyDescent="0.2"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</row>
    <row r="345" spans="27:48" x14ac:dyDescent="0.2"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</row>
    <row r="346" spans="27:48" x14ac:dyDescent="0.2"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</row>
    <row r="347" spans="27:48" x14ac:dyDescent="0.2"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</row>
    <row r="348" spans="27:48" x14ac:dyDescent="0.2"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</row>
    <row r="349" spans="27:48" x14ac:dyDescent="0.2"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</row>
    <row r="350" spans="27:48" x14ac:dyDescent="0.2"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</row>
    <row r="351" spans="27:48" x14ac:dyDescent="0.2"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</row>
    <row r="352" spans="27:48" x14ac:dyDescent="0.2"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</row>
    <row r="353" spans="27:48" x14ac:dyDescent="0.2"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</row>
    <row r="354" spans="27:48" x14ac:dyDescent="0.2"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</row>
    <row r="355" spans="27:48" x14ac:dyDescent="0.2"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</row>
    <row r="356" spans="27:48" x14ac:dyDescent="0.2"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</row>
    <row r="357" spans="27:48" x14ac:dyDescent="0.2"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</row>
    <row r="358" spans="27:48" x14ac:dyDescent="0.2"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</row>
    <row r="359" spans="27:48" x14ac:dyDescent="0.2"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</row>
    <row r="360" spans="27:48" x14ac:dyDescent="0.2"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</row>
    <row r="361" spans="27:48" x14ac:dyDescent="0.2"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</row>
    <row r="362" spans="27:48" x14ac:dyDescent="0.2"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</row>
    <row r="363" spans="27:48" x14ac:dyDescent="0.2"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</row>
    <row r="364" spans="27:48" x14ac:dyDescent="0.2"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</row>
    <row r="365" spans="27:48" x14ac:dyDescent="0.2"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</row>
    <row r="366" spans="27:48" x14ac:dyDescent="0.2"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</row>
    <row r="367" spans="27:48" x14ac:dyDescent="0.2"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</row>
    <row r="368" spans="27:48" x14ac:dyDescent="0.2"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</row>
    <row r="369" spans="27:48" x14ac:dyDescent="0.2"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</row>
    <row r="370" spans="27:48" x14ac:dyDescent="0.2"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</row>
    <row r="371" spans="27:48" x14ac:dyDescent="0.2"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</row>
    <row r="372" spans="27:48" x14ac:dyDescent="0.2"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</row>
    <row r="373" spans="27:48" x14ac:dyDescent="0.2"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</row>
    <row r="374" spans="27:48" x14ac:dyDescent="0.2"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</row>
    <row r="375" spans="27:48" x14ac:dyDescent="0.2"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</row>
    <row r="376" spans="27:48" x14ac:dyDescent="0.2"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</row>
    <row r="377" spans="27:48" x14ac:dyDescent="0.2"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</row>
    <row r="378" spans="27:48" x14ac:dyDescent="0.2"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</row>
    <row r="379" spans="27:48" x14ac:dyDescent="0.2"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</row>
    <row r="380" spans="27:48" x14ac:dyDescent="0.2"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</row>
    <row r="381" spans="27:48" x14ac:dyDescent="0.2"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</row>
    <row r="382" spans="27:48" x14ac:dyDescent="0.2"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</row>
    <row r="383" spans="27:48" x14ac:dyDescent="0.2"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</row>
    <row r="384" spans="27:48" x14ac:dyDescent="0.2"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</row>
    <row r="385" spans="27:48" x14ac:dyDescent="0.2"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</row>
    <row r="386" spans="27:48" x14ac:dyDescent="0.2"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</row>
    <row r="387" spans="27:48" x14ac:dyDescent="0.2"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</row>
    <row r="388" spans="27:48" x14ac:dyDescent="0.2"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</row>
    <row r="389" spans="27:48" x14ac:dyDescent="0.2"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</row>
    <row r="390" spans="27:48" x14ac:dyDescent="0.2"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</row>
    <row r="391" spans="27:48" x14ac:dyDescent="0.2"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</row>
    <row r="392" spans="27:48" x14ac:dyDescent="0.2"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</row>
    <row r="393" spans="27:48" x14ac:dyDescent="0.2"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</row>
    <row r="394" spans="27:48" x14ac:dyDescent="0.2"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</row>
    <row r="395" spans="27:48" x14ac:dyDescent="0.2"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</row>
    <row r="396" spans="27:48" x14ac:dyDescent="0.2"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</row>
    <row r="397" spans="27:48" x14ac:dyDescent="0.2"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</row>
    <row r="398" spans="27:48" x14ac:dyDescent="0.2"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</row>
    <row r="399" spans="27:48" x14ac:dyDescent="0.2"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</row>
    <row r="400" spans="27:48" x14ac:dyDescent="0.2"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</row>
    <row r="401" spans="27:48" x14ac:dyDescent="0.2"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</row>
    <row r="402" spans="27:48" x14ac:dyDescent="0.2"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</row>
    <row r="403" spans="27:48" x14ac:dyDescent="0.2"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</row>
    <row r="404" spans="27:48" x14ac:dyDescent="0.2"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</row>
    <row r="405" spans="27:48" x14ac:dyDescent="0.2"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</row>
    <row r="406" spans="27:48" x14ac:dyDescent="0.2"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</row>
    <row r="407" spans="27:48" x14ac:dyDescent="0.2"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</row>
    <row r="408" spans="27:48" x14ac:dyDescent="0.2"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</row>
    <row r="409" spans="27:48" x14ac:dyDescent="0.2"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</row>
    <row r="410" spans="27:48" x14ac:dyDescent="0.2"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</row>
    <row r="411" spans="27:48" x14ac:dyDescent="0.2"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</row>
    <row r="412" spans="27:48" x14ac:dyDescent="0.2"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</row>
    <row r="413" spans="27:48" x14ac:dyDescent="0.2"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</row>
    <row r="414" spans="27:48" x14ac:dyDescent="0.2"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</row>
    <row r="415" spans="27:48" x14ac:dyDescent="0.2"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</row>
    <row r="416" spans="27:48" x14ac:dyDescent="0.2"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</row>
    <row r="417" spans="27:48" x14ac:dyDescent="0.2"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</row>
    <row r="418" spans="27:48" x14ac:dyDescent="0.2"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</row>
    <row r="419" spans="27:48" x14ac:dyDescent="0.2"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</row>
    <row r="420" spans="27:48" x14ac:dyDescent="0.2"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</row>
    <row r="421" spans="27:48" x14ac:dyDescent="0.2"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</row>
    <row r="422" spans="27:48" x14ac:dyDescent="0.2"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</row>
    <row r="423" spans="27:48" x14ac:dyDescent="0.2"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</row>
    <row r="424" spans="27:48" x14ac:dyDescent="0.2"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</row>
    <row r="425" spans="27:48" x14ac:dyDescent="0.2"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</row>
    <row r="426" spans="27:48" x14ac:dyDescent="0.2"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</row>
    <row r="427" spans="27:48" x14ac:dyDescent="0.2"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</row>
    <row r="428" spans="27:48" x14ac:dyDescent="0.2"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</row>
    <row r="429" spans="27:48" x14ac:dyDescent="0.2"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</row>
    <row r="430" spans="27:48" x14ac:dyDescent="0.2"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</row>
    <row r="431" spans="27:48" x14ac:dyDescent="0.2"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</row>
    <row r="432" spans="27:48" x14ac:dyDescent="0.2"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</row>
    <row r="433" spans="27:48" x14ac:dyDescent="0.2"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</row>
    <row r="434" spans="27:48" x14ac:dyDescent="0.2"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</row>
    <row r="435" spans="27:48" x14ac:dyDescent="0.2"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</row>
    <row r="436" spans="27:48" x14ac:dyDescent="0.2"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</row>
    <row r="437" spans="27:48" x14ac:dyDescent="0.2"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</row>
    <row r="438" spans="27:48" x14ac:dyDescent="0.2"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</row>
    <row r="439" spans="27:48" x14ac:dyDescent="0.2"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</row>
    <row r="440" spans="27:48" x14ac:dyDescent="0.2"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</row>
    <row r="441" spans="27:48" x14ac:dyDescent="0.2"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</row>
    <row r="442" spans="27:48" x14ac:dyDescent="0.2"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</row>
    <row r="443" spans="27:48" x14ac:dyDescent="0.2"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</row>
    <row r="444" spans="27:48" x14ac:dyDescent="0.2"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</row>
    <row r="445" spans="27:48" x14ac:dyDescent="0.2"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</row>
    <row r="446" spans="27:48" x14ac:dyDescent="0.2"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</row>
    <row r="447" spans="27:48" x14ac:dyDescent="0.2"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</row>
    <row r="448" spans="27:48" x14ac:dyDescent="0.2"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</row>
    <row r="449" spans="27:48" x14ac:dyDescent="0.2"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</row>
    <row r="450" spans="27:48" x14ac:dyDescent="0.2"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</row>
    <row r="451" spans="27:48" x14ac:dyDescent="0.2"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</row>
    <row r="452" spans="27:48" x14ac:dyDescent="0.2"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</row>
    <row r="453" spans="27:48" x14ac:dyDescent="0.2"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</row>
    <row r="454" spans="27:48" x14ac:dyDescent="0.2"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</row>
    <row r="455" spans="27:48" x14ac:dyDescent="0.2"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</row>
    <row r="456" spans="27:48" x14ac:dyDescent="0.2"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</row>
    <row r="457" spans="27:48" x14ac:dyDescent="0.2"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</row>
    <row r="458" spans="27:48" x14ac:dyDescent="0.2"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</row>
    <row r="459" spans="27:48" x14ac:dyDescent="0.2"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</row>
    <row r="460" spans="27:48" x14ac:dyDescent="0.2"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</row>
    <row r="461" spans="27:48" x14ac:dyDescent="0.2"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</row>
    <row r="462" spans="27:48" x14ac:dyDescent="0.2"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</row>
    <row r="463" spans="27:48" x14ac:dyDescent="0.2"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</row>
    <row r="464" spans="27:48" x14ac:dyDescent="0.2"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</row>
    <row r="465" spans="27:48" x14ac:dyDescent="0.2"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</row>
    <row r="466" spans="27:48" x14ac:dyDescent="0.2"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</row>
    <row r="467" spans="27:48" x14ac:dyDescent="0.2"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</row>
    <row r="468" spans="27:48" x14ac:dyDescent="0.2"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</row>
    <row r="469" spans="27:48" x14ac:dyDescent="0.2"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</row>
    <row r="470" spans="27:48" x14ac:dyDescent="0.2"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</row>
    <row r="471" spans="27:48" x14ac:dyDescent="0.2"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</row>
    <row r="472" spans="27:48" x14ac:dyDescent="0.2"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</row>
    <row r="473" spans="27:48" x14ac:dyDescent="0.2"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</row>
    <row r="474" spans="27:48" x14ac:dyDescent="0.2"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</row>
    <row r="475" spans="27:48" x14ac:dyDescent="0.2"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</row>
    <row r="476" spans="27:48" x14ac:dyDescent="0.2"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</row>
    <row r="477" spans="27:48" x14ac:dyDescent="0.2"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</row>
    <row r="478" spans="27:48" x14ac:dyDescent="0.2"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</row>
    <row r="479" spans="27:48" x14ac:dyDescent="0.2"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</row>
    <row r="480" spans="27:48" x14ac:dyDescent="0.2"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</row>
    <row r="481" spans="27:48" x14ac:dyDescent="0.2"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</row>
    <row r="482" spans="27:48" x14ac:dyDescent="0.2"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</row>
    <row r="483" spans="27:48" x14ac:dyDescent="0.2"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</row>
    <row r="484" spans="27:48" x14ac:dyDescent="0.2"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</row>
    <row r="485" spans="27:48" x14ac:dyDescent="0.2"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</row>
    <row r="486" spans="27:48" x14ac:dyDescent="0.2"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</row>
    <row r="487" spans="27:48" x14ac:dyDescent="0.2"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</row>
    <row r="488" spans="27:48" x14ac:dyDescent="0.2"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</row>
    <row r="489" spans="27:48" x14ac:dyDescent="0.2"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</row>
    <row r="490" spans="27:48" x14ac:dyDescent="0.2"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</row>
    <row r="491" spans="27:48" x14ac:dyDescent="0.2"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</row>
    <row r="492" spans="27:48" x14ac:dyDescent="0.2"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</row>
    <row r="493" spans="27:48" x14ac:dyDescent="0.2"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</row>
    <row r="494" spans="27:48" x14ac:dyDescent="0.2"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</row>
    <row r="495" spans="27:48" x14ac:dyDescent="0.2"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</row>
    <row r="496" spans="27:48" x14ac:dyDescent="0.2"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</row>
    <row r="497" spans="27:48" x14ac:dyDescent="0.2"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</row>
    <row r="498" spans="27:48" x14ac:dyDescent="0.2"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</row>
    <row r="499" spans="27:48" x14ac:dyDescent="0.2"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</row>
    <row r="500" spans="27:48" x14ac:dyDescent="0.2"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</row>
    <row r="501" spans="27:48" x14ac:dyDescent="0.2"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</row>
    <row r="502" spans="27:48" x14ac:dyDescent="0.2"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</row>
    <row r="503" spans="27:48" x14ac:dyDescent="0.2"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</row>
    <row r="504" spans="27:48" x14ac:dyDescent="0.2"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</row>
    <row r="505" spans="27:48" x14ac:dyDescent="0.2"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</row>
    <row r="506" spans="27:48" x14ac:dyDescent="0.2"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</row>
    <row r="507" spans="27:48" x14ac:dyDescent="0.2"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</row>
    <row r="508" spans="27:48" x14ac:dyDescent="0.2"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</row>
    <row r="509" spans="27:48" x14ac:dyDescent="0.2"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</row>
    <row r="510" spans="27:48" x14ac:dyDescent="0.2"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</row>
    <row r="511" spans="27:48" x14ac:dyDescent="0.2"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</row>
    <row r="512" spans="27:48" x14ac:dyDescent="0.2"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</row>
    <row r="513" spans="27:48" x14ac:dyDescent="0.2"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</row>
    <row r="514" spans="27:48" x14ac:dyDescent="0.2"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</row>
    <row r="515" spans="27:48" x14ac:dyDescent="0.2"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</row>
    <row r="516" spans="27:48" x14ac:dyDescent="0.2"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</row>
    <row r="517" spans="27:48" x14ac:dyDescent="0.2"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</row>
    <row r="518" spans="27:48" x14ac:dyDescent="0.2"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</row>
    <row r="519" spans="27:48" x14ac:dyDescent="0.2"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</row>
    <row r="520" spans="27:48" x14ac:dyDescent="0.2"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</row>
    <row r="521" spans="27:48" x14ac:dyDescent="0.2"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</row>
    <row r="522" spans="27:48" x14ac:dyDescent="0.2"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</row>
    <row r="523" spans="27:48" x14ac:dyDescent="0.2"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</row>
    <row r="524" spans="27:48" x14ac:dyDescent="0.2"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</row>
    <row r="525" spans="27:48" x14ac:dyDescent="0.2"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</row>
    <row r="526" spans="27:48" x14ac:dyDescent="0.2"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</row>
    <row r="527" spans="27:48" x14ac:dyDescent="0.2"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</row>
    <row r="528" spans="27:48" x14ac:dyDescent="0.2"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</row>
    <row r="529" spans="27:48" x14ac:dyDescent="0.2"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</row>
    <row r="530" spans="27:48" x14ac:dyDescent="0.2"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</row>
    <row r="531" spans="27:48" x14ac:dyDescent="0.2"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</row>
    <row r="532" spans="27:48" x14ac:dyDescent="0.2"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</row>
    <row r="533" spans="27:48" x14ac:dyDescent="0.2"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</row>
    <row r="534" spans="27:48" x14ac:dyDescent="0.2"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</row>
    <row r="535" spans="27:48" x14ac:dyDescent="0.2"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</row>
    <row r="536" spans="27:48" x14ac:dyDescent="0.2"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</row>
    <row r="537" spans="27:48" x14ac:dyDescent="0.2"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</row>
    <row r="538" spans="27:48" x14ac:dyDescent="0.2"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</row>
    <row r="539" spans="27:48" x14ac:dyDescent="0.2"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</row>
    <row r="540" spans="27:48" x14ac:dyDescent="0.2"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</row>
    <row r="541" spans="27:48" x14ac:dyDescent="0.2"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</row>
    <row r="542" spans="27:48" x14ac:dyDescent="0.2"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</row>
    <row r="543" spans="27:48" x14ac:dyDescent="0.2"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</row>
    <row r="544" spans="27:48" x14ac:dyDescent="0.2"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</row>
    <row r="545" spans="27:48" x14ac:dyDescent="0.2"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</row>
    <row r="546" spans="27:48" x14ac:dyDescent="0.2"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</row>
    <row r="547" spans="27:48" x14ac:dyDescent="0.2"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</row>
    <row r="548" spans="27:48" x14ac:dyDescent="0.2"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</row>
    <row r="549" spans="27:48" x14ac:dyDescent="0.2"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</row>
    <row r="550" spans="27:48" x14ac:dyDescent="0.2"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</row>
    <row r="551" spans="27:48" x14ac:dyDescent="0.2"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</row>
    <row r="552" spans="27:48" x14ac:dyDescent="0.2"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</row>
    <row r="553" spans="27:48" x14ac:dyDescent="0.2"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</row>
    <row r="554" spans="27:48" x14ac:dyDescent="0.2"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</row>
    <row r="555" spans="27:48" x14ac:dyDescent="0.2"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</row>
    <row r="556" spans="27:48" x14ac:dyDescent="0.2"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</row>
    <row r="557" spans="27:48" x14ac:dyDescent="0.2"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</row>
    <row r="558" spans="27:48" x14ac:dyDescent="0.2"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</row>
    <row r="559" spans="27:48" x14ac:dyDescent="0.2"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</row>
    <row r="560" spans="27:48" x14ac:dyDescent="0.2"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</row>
    <row r="561" spans="27:48" x14ac:dyDescent="0.2"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</row>
    <row r="562" spans="27:48" x14ac:dyDescent="0.2"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</row>
    <row r="563" spans="27:48" x14ac:dyDescent="0.2"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</row>
    <row r="564" spans="27:48" x14ac:dyDescent="0.2"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</row>
    <row r="565" spans="27:48" x14ac:dyDescent="0.2"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</row>
    <row r="566" spans="27:48" x14ac:dyDescent="0.2"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</row>
    <row r="567" spans="27:48" x14ac:dyDescent="0.2"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</row>
    <row r="568" spans="27:48" x14ac:dyDescent="0.2"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</row>
    <row r="569" spans="27:48" x14ac:dyDescent="0.2"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</row>
    <row r="570" spans="27:48" x14ac:dyDescent="0.2"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</row>
    <row r="571" spans="27:48" x14ac:dyDescent="0.2"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</row>
    <row r="572" spans="27:48" x14ac:dyDescent="0.2"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</row>
    <row r="573" spans="27:48" x14ac:dyDescent="0.2"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</row>
    <row r="574" spans="27:48" x14ac:dyDescent="0.2"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</row>
    <row r="575" spans="27:48" x14ac:dyDescent="0.2"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</row>
    <row r="576" spans="27:48" x14ac:dyDescent="0.2"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</row>
    <row r="577" spans="27:48" x14ac:dyDescent="0.2"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</row>
    <row r="578" spans="27:48" x14ac:dyDescent="0.2"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</row>
    <row r="579" spans="27:48" x14ac:dyDescent="0.2"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</row>
    <row r="580" spans="27:48" x14ac:dyDescent="0.2"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</row>
    <row r="581" spans="27:48" x14ac:dyDescent="0.2"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</row>
    <row r="582" spans="27:48" x14ac:dyDescent="0.2"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</row>
    <row r="583" spans="27:48" x14ac:dyDescent="0.2"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</row>
    <row r="584" spans="27:48" x14ac:dyDescent="0.2"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</row>
    <row r="585" spans="27:48" x14ac:dyDescent="0.2"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</row>
    <row r="586" spans="27:48" x14ac:dyDescent="0.2"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</row>
    <row r="587" spans="27:48" x14ac:dyDescent="0.2"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</row>
    <row r="588" spans="27:48" x14ac:dyDescent="0.2"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</row>
    <row r="589" spans="27:48" x14ac:dyDescent="0.2"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</row>
    <row r="590" spans="27:48" x14ac:dyDescent="0.2"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</row>
    <row r="591" spans="27:48" x14ac:dyDescent="0.2"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</row>
    <row r="592" spans="27:48" x14ac:dyDescent="0.2"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</row>
    <row r="593" spans="27:48" x14ac:dyDescent="0.2"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</row>
    <row r="594" spans="27:48" x14ac:dyDescent="0.2"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</row>
    <row r="595" spans="27:48" x14ac:dyDescent="0.2"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</row>
    <row r="596" spans="27:48" x14ac:dyDescent="0.2"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</row>
    <row r="597" spans="27:48" x14ac:dyDescent="0.2"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</row>
    <row r="598" spans="27:48" x14ac:dyDescent="0.2"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</row>
    <row r="599" spans="27:48" x14ac:dyDescent="0.2"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</row>
    <row r="600" spans="27:48" x14ac:dyDescent="0.2"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</row>
    <row r="601" spans="27:48" x14ac:dyDescent="0.2"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</row>
    <row r="602" spans="27:48" x14ac:dyDescent="0.2"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</row>
  </sheetData>
  <sheetProtection algorithmName="SHA-512" hashValue="NhuEdP40i1Z/uzTvt/Iq7Ke58tp3+oYv5RyLSbg0HzjS8UiZMk8EWP4Yl8C94hMryqAuOb2FDhntyRc+N/PWPQ==" saltValue="Y7YLw9VDXOZDdTvfMOp5hw==" spinCount="100000" sheet="1" objects="1" scenarios="1"/>
  <mergeCells count="5">
    <mergeCell ref="E7:P7"/>
    <mergeCell ref="B7:D7"/>
    <mergeCell ref="C3:D3"/>
    <mergeCell ref="C4:J4"/>
    <mergeCell ref="C5:D5"/>
  </mergeCells>
  <phoneticPr fontId="2" type="noConversion"/>
  <printOptions horizontalCentered="1"/>
  <pageMargins left="0.75" right="0.75" top="0.39370078740157483" bottom="0.35433070866141736" header="0" footer="0"/>
  <pageSetup paperSize="9" scale="70" orientation="landscape" r:id="rId1"/>
  <headerFooter alignWithMargins="0"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10C2-4C5D-460D-955E-A91C1C8E4D39}">
  <dimension ref="A1:AZ126"/>
  <sheetViews>
    <sheetView showGridLines="0" showRowColHeaders="0" workbookViewId="0">
      <selection activeCell="E118" sqref="E118"/>
    </sheetView>
  </sheetViews>
  <sheetFormatPr defaultColWidth="9.140625" defaultRowHeight="12.75" x14ac:dyDescent="0.2"/>
  <cols>
    <col min="1" max="1" width="17.140625" style="6" customWidth="1"/>
    <col min="2" max="2" width="50.85546875" style="6" customWidth="1"/>
    <col min="3" max="4" width="7" style="6" customWidth="1"/>
    <col min="5" max="5" width="13.28515625" style="8" customWidth="1"/>
    <col min="6" max="10" width="5.42578125" style="6" customWidth="1"/>
    <col min="11" max="11" width="13.42578125" style="6" customWidth="1"/>
    <col min="12" max="17" width="13.42578125" style="8" customWidth="1"/>
    <col min="18" max="18" width="0.140625" style="41" customWidth="1"/>
    <col min="19" max="21" width="9.42578125" style="32" customWidth="1"/>
    <col min="22" max="22" width="10.85546875" style="32" customWidth="1"/>
    <col min="23" max="26" width="9.140625" style="32"/>
    <col min="27" max="27" width="9.28515625" style="68" hidden="1" customWidth="1"/>
    <col min="28" max="28" width="21.5703125" style="6" hidden="1" customWidth="1"/>
    <col min="29" max="29" width="12.85546875" style="6" hidden="1" customWidth="1"/>
    <col min="30" max="31" width="12.7109375" style="6" hidden="1" customWidth="1"/>
    <col min="32" max="32" width="13.42578125" style="64" hidden="1" customWidth="1"/>
    <col min="33" max="33" width="13.42578125" style="6" hidden="1" customWidth="1"/>
    <col min="34" max="37" width="13.7109375" style="6" hidden="1" customWidth="1"/>
    <col min="38" max="38" width="9.140625" style="6" hidden="1" customWidth="1"/>
    <col min="39" max="39" width="19.7109375" style="6" hidden="1" customWidth="1"/>
    <col min="40" max="40" width="31.42578125" style="6" hidden="1" customWidth="1"/>
    <col min="41" max="41" width="9.140625" style="6" hidden="1" customWidth="1"/>
    <col min="42" max="42" width="18.85546875" style="6" hidden="1" customWidth="1"/>
    <col min="43" max="43" width="9.85546875" style="6" hidden="1" customWidth="1"/>
    <col min="44" max="44" width="17.5703125" style="6" hidden="1" customWidth="1"/>
    <col min="45" max="45" width="11.7109375" style="6" hidden="1" customWidth="1"/>
    <col min="46" max="46" width="16" style="6" hidden="1" customWidth="1"/>
    <col min="47" max="52" width="9.140625" style="6" hidden="1" customWidth="1"/>
    <col min="53" max="16384" width="9.140625" style="6"/>
  </cols>
  <sheetData>
    <row r="1" spans="1:52" ht="15.75" x14ac:dyDescent="0.2">
      <c r="A1" s="32"/>
      <c r="B1" s="44" t="str">
        <f ca="1">INDIRECT( "'" &amp; $AC$2 &amp; "'!B1") &amp; " za obdobje " &amp; "1-6"</f>
        <v>Priloga 2: šestmesečno izplačilo redne delovne uspešnosti za obdobje 1-6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4"/>
      <c r="S1" s="164"/>
      <c r="AA1" s="269" t="s">
        <v>109</v>
      </c>
      <c r="AB1" s="270"/>
      <c r="AC1" s="270"/>
      <c r="AD1" s="270"/>
      <c r="AE1" s="271"/>
      <c r="AF1" s="165"/>
      <c r="AG1" s="272" t="s">
        <v>108</v>
      </c>
      <c r="AH1" s="273"/>
      <c r="AI1" s="273"/>
      <c r="AJ1" s="273"/>
      <c r="AK1" s="274"/>
      <c r="AM1" s="58" t="s">
        <v>32</v>
      </c>
      <c r="AN1" s="59" t="str">
        <f ca="1">RIGHT(CELL("filename",A1),LEN(CELL("filename",A1))-FIND("]",CELL("filename",A1)))</f>
        <v>1-6</v>
      </c>
      <c r="AO1" s="59" t="s">
        <v>32</v>
      </c>
      <c r="AP1" s="59" t="s">
        <v>104</v>
      </c>
      <c r="AQ1" s="59" t="s">
        <v>73</v>
      </c>
      <c r="AR1" s="59" t="s">
        <v>102</v>
      </c>
      <c r="AS1" s="59" t="s">
        <v>103</v>
      </c>
      <c r="AT1" s="59" t="s">
        <v>102</v>
      </c>
    </row>
    <row r="2" spans="1:52" ht="15.75" x14ac:dyDescent="0.2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4"/>
      <c r="S2" s="166"/>
      <c r="AA2" s="278" t="s">
        <v>46</v>
      </c>
      <c r="AB2" s="279"/>
      <c r="AC2" s="280" t="s">
        <v>46</v>
      </c>
      <c r="AD2" s="281"/>
      <c r="AE2" s="282"/>
      <c r="AF2" s="165"/>
      <c r="AG2" s="275"/>
      <c r="AH2" s="276"/>
      <c r="AI2" s="276"/>
      <c r="AJ2" s="276"/>
      <c r="AK2" s="277"/>
      <c r="AM2" s="155" t="s">
        <v>104</v>
      </c>
      <c r="AN2" s="59" t="e">
        <f ca="1">VLOOKUP(AN1,AO2:AP19,2,FALSE)</f>
        <v>#N/A</v>
      </c>
      <c r="AO2" s="60" t="s">
        <v>101</v>
      </c>
      <c r="AP2" s="60"/>
      <c r="AQ2" s="61">
        <f t="shared" ref="AQ2:AQ13" ca="1" si="0">MAX($AR$2:$AR$13)</f>
        <v>12</v>
      </c>
      <c r="AR2" s="1">
        <f t="shared" ref="AR2:AR19" ca="1" si="1">ROW(INDIRECT(CELL("address",AO2)))-ROW(INDIRECT(AS2))+1</f>
        <v>1</v>
      </c>
      <c r="AS2" s="1" t="str">
        <f t="shared" ref="AS2:AS13" ca="1" si="2">CELL("address",$AO$2)</f>
        <v>$AO$2</v>
      </c>
      <c r="AT2" s="10" t="s">
        <v>70</v>
      </c>
      <c r="AZ2" s="9"/>
    </row>
    <row r="3" spans="1:52" x14ac:dyDescent="0.2">
      <c r="A3" s="32"/>
      <c r="B3" s="283" t="str">
        <f ca="1">INDIRECT( "'" &amp; $AC$2 &amp; "'!B3")</f>
        <v>Šifra proračunskega uporabnika:</v>
      </c>
      <c r="C3" s="284"/>
      <c r="D3" s="261" t="str">
        <f>+IF(LEN('OSNOVNA PLAČA'!D3)&gt;0,'OSNOVNA PLAČA'!D3,"")</f>
        <v xml:space="preserve">šifra </v>
      </c>
      <c r="E3" s="261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6"/>
      <c r="AA3" s="62" t="s">
        <v>74</v>
      </c>
      <c r="AB3" s="63"/>
      <c r="AC3" s="280" t="s">
        <v>74</v>
      </c>
      <c r="AD3" s="281"/>
      <c r="AE3" s="282"/>
      <c r="AG3" s="65" t="s">
        <v>106</v>
      </c>
      <c r="AH3" s="66" t="s">
        <v>112</v>
      </c>
      <c r="AK3" s="67"/>
      <c r="AM3" s="58" t="s">
        <v>102</v>
      </c>
      <c r="AN3" s="59" t="e">
        <f ca="1">VLOOKUP(AN1,AO2:AR19,4,FALSE)</f>
        <v>#N/A</v>
      </c>
      <c r="AO3" s="60" t="s">
        <v>35</v>
      </c>
      <c r="AP3" s="60" t="str">
        <f t="shared" ref="AP3:AP19" si="3">+AO2</f>
        <v>11</v>
      </c>
      <c r="AQ3" s="61">
        <f t="shared" ca="1" si="0"/>
        <v>12</v>
      </c>
      <c r="AR3" s="1">
        <f t="shared" ca="1" si="1"/>
        <v>2</v>
      </c>
      <c r="AS3" s="1" t="str">
        <f t="shared" ca="1" si="2"/>
        <v>$AO$2</v>
      </c>
      <c r="AT3" s="10" t="s">
        <v>71</v>
      </c>
      <c r="AZ3" s="9"/>
    </row>
    <row r="4" spans="1:52" x14ac:dyDescent="0.2">
      <c r="A4" s="32"/>
      <c r="B4" s="283" t="str">
        <f ca="1">INDIRECT( "'" &amp; $AC$2 &amp; "'!B4")</f>
        <v>Organizacijska enota:</v>
      </c>
      <c r="C4" s="283"/>
      <c r="D4" s="285" t="str">
        <f>+IF(LEN('OSNOVNA PLAČA'!D4)&gt;0,'OSNOVNA PLAČA'!D4,"")</f>
        <v xml:space="preserve">enota </v>
      </c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7"/>
      <c r="S4" s="41"/>
      <c r="AG4" s="58" t="s">
        <v>105</v>
      </c>
      <c r="AH4" s="30">
        <v>6</v>
      </c>
      <c r="AK4" s="67"/>
      <c r="AM4" s="58" t="s">
        <v>73</v>
      </c>
      <c r="AN4" s="59" t="e">
        <f ca="1">VLOOKUP(AN1,AO2:AQ19,3,FALSE)</f>
        <v>#N/A</v>
      </c>
      <c r="AO4" s="60" t="s">
        <v>91</v>
      </c>
      <c r="AP4" s="60" t="str">
        <f t="shared" si="3"/>
        <v>12</v>
      </c>
      <c r="AQ4" s="61">
        <f t="shared" ca="1" si="0"/>
        <v>12</v>
      </c>
      <c r="AR4" s="1">
        <f t="shared" ca="1" si="1"/>
        <v>3</v>
      </c>
      <c r="AS4" s="1" t="str">
        <f t="shared" ca="1" si="2"/>
        <v>$AO$2</v>
      </c>
      <c r="AT4" s="10" t="s">
        <v>60</v>
      </c>
    </row>
    <row r="5" spans="1:52" x14ac:dyDescent="0.2">
      <c r="A5" s="32"/>
      <c r="B5" s="167" t="str">
        <f ca="1">INDIRECT( "'" &amp; $AC$2 &amp; "'!B5")</f>
        <v>Leto:</v>
      </c>
      <c r="C5" s="167"/>
      <c r="D5" s="288">
        <f>+IF(LEN('OSNOVNA PLAČA'!D5)&gt;0,'OSNOVNA PLAČA'!D5,"")</f>
        <v>2024</v>
      </c>
      <c r="E5" s="287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AG5" s="58" t="s">
        <v>107</v>
      </c>
      <c r="AH5" s="30">
        <v>29</v>
      </c>
      <c r="AI5" s="289" t="str">
        <f>+$AC$2</f>
        <v>OSNOVNA PLAČA</v>
      </c>
      <c r="AJ5" s="290"/>
      <c r="AK5" s="291"/>
      <c r="AM5" s="58" t="s">
        <v>102</v>
      </c>
      <c r="AN5" s="59" t="e">
        <f ca="1">VLOOKUP(AN1,AO2:AT19,6,FALSE)</f>
        <v>#N/A</v>
      </c>
      <c r="AO5" s="60" t="s">
        <v>92</v>
      </c>
      <c r="AP5" s="60" t="str">
        <f t="shared" si="3"/>
        <v>1</v>
      </c>
      <c r="AQ5" s="61">
        <f t="shared" ca="1" si="0"/>
        <v>12</v>
      </c>
      <c r="AR5" s="1">
        <f t="shared" ca="1" si="1"/>
        <v>4</v>
      </c>
      <c r="AS5" s="1" t="str">
        <f t="shared" ca="1" si="2"/>
        <v>$AO$2</v>
      </c>
      <c r="AT5" s="10" t="s">
        <v>61</v>
      </c>
    </row>
    <row r="6" spans="1:52" x14ac:dyDescent="0.2">
      <c r="B6" s="17"/>
      <c r="C6" s="17"/>
      <c r="D6" s="8"/>
      <c r="E6" s="6"/>
      <c r="AG6" s="58" t="s">
        <v>107</v>
      </c>
      <c r="AH6" s="30">
        <v>29</v>
      </c>
      <c r="AI6" s="292" t="str">
        <f>+$AC$3</f>
        <v>OBRAČUNANA OSNOVNA PLAČA</v>
      </c>
      <c r="AJ6" s="292"/>
      <c r="AK6" s="292"/>
      <c r="AM6" s="58" t="s">
        <v>125</v>
      </c>
      <c r="AN6" s="59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60" t="s">
        <v>93</v>
      </c>
      <c r="AP6" s="60" t="str">
        <f t="shared" si="3"/>
        <v>2</v>
      </c>
      <c r="AQ6" s="61">
        <f t="shared" ca="1" si="0"/>
        <v>12</v>
      </c>
      <c r="AR6" s="1">
        <f t="shared" ca="1" si="1"/>
        <v>5</v>
      </c>
      <c r="AS6" s="1" t="str">
        <f t="shared" ca="1" si="2"/>
        <v>$AO$2</v>
      </c>
      <c r="AT6" s="10" t="s">
        <v>62</v>
      </c>
    </row>
    <row r="7" spans="1:52" x14ac:dyDescent="0.2">
      <c r="B7" s="265" t="s">
        <v>9</v>
      </c>
      <c r="C7" s="266"/>
      <c r="D7" s="267"/>
      <c r="E7" s="268"/>
      <c r="AM7" s="58" t="s">
        <v>58</v>
      </c>
      <c r="AN7" s="59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60" t="s">
        <v>94</v>
      </c>
      <c r="AP7" s="60" t="str">
        <f t="shared" si="3"/>
        <v>3</v>
      </c>
      <c r="AQ7" s="61">
        <f t="shared" ca="1" si="0"/>
        <v>12</v>
      </c>
      <c r="AR7" s="1">
        <f t="shared" ca="1" si="1"/>
        <v>6</v>
      </c>
      <c r="AS7" s="1" t="str">
        <f t="shared" ca="1" si="2"/>
        <v>$AO$2</v>
      </c>
      <c r="AT7" s="10" t="s">
        <v>63</v>
      </c>
      <c r="AX7" s="9"/>
      <c r="AY7" s="9"/>
      <c r="AZ7" s="9"/>
    </row>
    <row r="8" spans="1:52" x14ac:dyDescent="0.2">
      <c r="B8" s="265" t="s">
        <v>10</v>
      </c>
      <c r="C8" s="265"/>
      <c r="D8" s="294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68"/>
      <c r="S8" s="41"/>
      <c r="AO8" s="60" t="s">
        <v>95</v>
      </c>
      <c r="AP8" s="60" t="str">
        <f t="shared" si="3"/>
        <v>4</v>
      </c>
      <c r="AQ8" s="61">
        <f t="shared" ca="1" si="0"/>
        <v>12</v>
      </c>
      <c r="AR8" s="1">
        <f t="shared" ca="1" si="1"/>
        <v>7</v>
      </c>
      <c r="AS8" s="1" t="str">
        <f t="shared" ca="1" si="2"/>
        <v>$AO$2</v>
      </c>
      <c r="AT8" s="10" t="s">
        <v>64</v>
      </c>
      <c r="AX8" s="9"/>
      <c r="AY8" s="9"/>
      <c r="AZ8" s="9"/>
    </row>
    <row r="9" spans="1:52" ht="16.5" thickBot="1" x14ac:dyDescent="0.25">
      <c r="B9" s="7"/>
      <c r="AO9" s="60" t="s">
        <v>96</v>
      </c>
      <c r="AP9" s="60" t="str">
        <f t="shared" si="3"/>
        <v>5</v>
      </c>
      <c r="AQ9" s="61">
        <f t="shared" ca="1" si="0"/>
        <v>12</v>
      </c>
      <c r="AR9" s="1">
        <f t="shared" ca="1" si="1"/>
        <v>8</v>
      </c>
      <c r="AS9" s="1" t="str">
        <f t="shared" ca="1" si="2"/>
        <v>$AO$2</v>
      </c>
      <c r="AT9" s="10" t="s">
        <v>65</v>
      </c>
      <c r="AX9" s="9"/>
      <c r="AY9" s="9"/>
      <c r="AZ9" s="9"/>
    </row>
    <row r="10" spans="1:52" ht="15.75" customHeight="1" thickBot="1" x14ac:dyDescent="0.25">
      <c r="B10" s="296" t="s">
        <v>0</v>
      </c>
      <c r="C10" s="297"/>
      <c r="D10" s="297"/>
      <c r="E10" s="297"/>
      <c r="F10" s="297"/>
      <c r="G10" s="297"/>
      <c r="H10" s="297"/>
      <c r="I10" s="297"/>
      <c r="J10" s="297"/>
      <c r="K10" s="298"/>
      <c r="L10" s="299" t="s">
        <v>1</v>
      </c>
      <c r="M10" s="300"/>
      <c r="N10" s="300"/>
      <c r="O10" s="300"/>
      <c r="P10" s="300"/>
      <c r="Q10" s="300"/>
      <c r="R10" s="169"/>
      <c r="S10" s="170"/>
      <c r="AO10" s="60" t="s">
        <v>97</v>
      </c>
      <c r="AP10" s="60" t="str">
        <f t="shared" si="3"/>
        <v>6</v>
      </c>
      <c r="AQ10" s="61">
        <f t="shared" ca="1" si="0"/>
        <v>12</v>
      </c>
      <c r="AR10" s="1">
        <f t="shared" ca="1" si="1"/>
        <v>9</v>
      </c>
      <c r="AS10" s="1" t="str">
        <f t="shared" ca="1" si="2"/>
        <v>$AO$2</v>
      </c>
      <c r="AT10" s="10" t="s">
        <v>66</v>
      </c>
      <c r="AX10" s="9"/>
      <c r="AY10" s="9"/>
      <c r="AZ10" s="9"/>
    </row>
    <row r="11" spans="1:52" ht="13.5" thickBot="1" x14ac:dyDescent="0.25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01" t="s">
        <v>34</v>
      </c>
      <c r="AC11" s="301"/>
      <c r="AF11" s="6"/>
      <c r="AO11" s="60" t="s">
        <v>98</v>
      </c>
      <c r="AP11" s="60" t="str">
        <f t="shared" si="3"/>
        <v>7</v>
      </c>
      <c r="AQ11" s="61">
        <f t="shared" ca="1" si="0"/>
        <v>12</v>
      </c>
      <c r="AR11" s="1">
        <f t="shared" ca="1" si="1"/>
        <v>10</v>
      </c>
      <c r="AS11" s="1" t="str">
        <f t="shared" ca="1" si="2"/>
        <v>$AO$2</v>
      </c>
      <c r="AT11" s="10" t="s">
        <v>67</v>
      </c>
    </row>
    <row r="12" spans="1:52" s="17" customFormat="1" ht="76.5" customHeight="1" x14ac:dyDescent="0.2">
      <c r="A12" s="171"/>
      <c r="B12" s="302" t="s">
        <v>13</v>
      </c>
      <c r="C12" s="303"/>
      <c r="D12" s="303"/>
      <c r="E12" s="304"/>
      <c r="F12" s="305" t="s">
        <v>14</v>
      </c>
      <c r="G12" s="306"/>
      <c r="H12" s="306"/>
      <c r="I12" s="306"/>
      <c r="J12" s="306"/>
      <c r="K12" s="307"/>
      <c r="L12" s="308" t="s">
        <v>76</v>
      </c>
      <c r="M12" s="309"/>
      <c r="N12" s="309"/>
      <c r="O12" s="309"/>
      <c r="P12" s="73" t="s">
        <v>37</v>
      </c>
      <c r="Q12" s="74" t="s">
        <v>80</v>
      </c>
      <c r="R12" s="172"/>
      <c r="S12" s="35"/>
      <c r="T12" s="35"/>
      <c r="U12" s="35"/>
      <c r="V12" s="35"/>
      <c r="W12" s="35"/>
      <c r="X12" s="35"/>
      <c r="Y12" s="35"/>
      <c r="Z12" s="35"/>
      <c r="AA12" s="75"/>
      <c r="AB12" s="293" t="str">
        <f>+P12</f>
        <v>IZPLAČILO REDNE DELOVNE USPEŠNOSTI</v>
      </c>
      <c r="AC12" s="293" t="str">
        <f>+Q12</f>
        <v>NAJVIŠJE MOŽNO IZPLAČILO REDNE LETNE DELOVNE USPEŠNOSTI</v>
      </c>
      <c r="AD12" s="313" t="s">
        <v>15</v>
      </c>
      <c r="AE12" s="313"/>
      <c r="AF12" s="314" t="s">
        <v>16</v>
      </c>
      <c r="AG12" s="314"/>
      <c r="AH12" s="293" t="s">
        <v>17</v>
      </c>
      <c r="AI12" s="293" t="s">
        <v>18</v>
      </c>
      <c r="AJ12" s="293" t="str">
        <f>+AC3</f>
        <v>OBRAČUNANA OSNOVNA PLAČA</v>
      </c>
      <c r="AK12" s="293" t="str">
        <f>+AC2</f>
        <v>OSNOVNA PLAČA</v>
      </c>
      <c r="AM12" s="6"/>
      <c r="AN12" s="6"/>
      <c r="AO12" s="60" t="s">
        <v>99</v>
      </c>
      <c r="AP12" s="60" t="str">
        <f t="shared" si="3"/>
        <v>8</v>
      </c>
      <c r="AQ12" s="61">
        <f t="shared" ca="1" si="0"/>
        <v>12</v>
      </c>
      <c r="AR12" s="1">
        <f t="shared" ca="1" si="1"/>
        <v>11</v>
      </c>
      <c r="AS12" s="1" t="str">
        <f t="shared" ca="1" si="2"/>
        <v>$AO$2</v>
      </c>
      <c r="AT12" s="10" t="s">
        <v>68</v>
      </c>
      <c r="AX12" s="6"/>
      <c r="AY12" s="6"/>
      <c r="AZ12" s="6"/>
    </row>
    <row r="13" spans="1:52" ht="12.75" customHeight="1" x14ac:dyDescent="0.2">
      <c r="A13" s="315" t="s">
        <v>127</v>
      </c>
      <c r="B13" s="317" t="s">
        <v>2</v>
      </c>
      <c r="C13" s="319" t="s">
        <v>11</v>
      </c>
      <c r="D13" s="319" t="s">
        <v>12</v>
      </c>
      <c r="E13" s="321" t="s">
        <v>90</v>
      </c>
      <c r="F13" s="310" t="s">
        <v>38</v>
      </c>
      <c r="G13" s="311"/>
      <c r="H13" s="311"/>
      <c r="I13" s="311"/>
      <c r="J13" s="312"/>
      <c r="K13" s="325" t="s">
        <v>3</v>
      </c>
      <c r="L13" s="327" t="s">
        <v>75</v>
      </c>
      <c r="M13" s="329" t="s">
        <v>78</v>
      </c>
      <c r="N13" s="331" t="s">
        <v>77</v>
      </c>
      <c r="O13" s="329" t="s">
        <v>78</v>
      </c>
      <c r="P13" s="333" t="s">
        <v>78</v>
      </c>
      <c r="Q13" s="323" t="s">
        <v>78</v>
      </c>
      <c r="R13" s="172"/>
      <c r="AB13" s="293"/>
      <c r="AC13" s="293"/>
      <c r="AD13" s="313"/>
      <c r="AE13" s="313"/>
      <c r="AF13" s="314"/>
      <c r="AG13" s="314"/>
      <c r="AH13" s="293"/>
      <c r="AI13" s="293"/>
      <c r="AJ13" s="293"/>
      <c r="AK13" s="293"/>
      <c r="AO13" s="60" t="s">
        <v>100</v>
      </c>
      <c r="AP13" s="60" t="str">
        <f t="shared" si="3"/>
        <v>9</v>
      </c>
      <c r="AQ13" s="61">
        <f t="shared" ca="1" si="0"/>
        <v>12</v>
      </c>
      <c r="AR13" s="1">
        <f t="shared" ca="1" si="1"/>
        <v>12</v>
      </c>
      <c r="AS13" s="1" t="str">
        <f t="shared" ca="1" si="2"/>
        <v>$AO$2</v>
      </c>
      <c r="AT13" s="10" t="s">
        <v>69</v>
      </c>
    </row>
    <row r="14" spans="1:52" ht="13.5" thickBot="1" x14ac:dyDescent="0.25">
      <c r="A14" s="316"/>
      <c r="B14" s="318"/>
      <c r="C14" s="320"/>
      <c r="D14" s="320"/>
      <c r="E14" s="322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326"/>
      <c r="L14" s="328"/>
      <c r="M14" s="330"/>
      <c r="N14" s="332"/>
      <c r="O14" s="330"/>
      <c r="P14" s="334"/>
      <c r="Q14" s="324"/>
      <c r="R14" s="172"/>
      <c r="AB14" s="293"/>
      <c r="AC14" s="293"/>
      <c r="AD14" s="313"/>
      <c r="AE14" s="313"/>
      <c r="AF14" s="314"/>
      <c r="AG14" s="314"/>
      <c r="AH14" s="293"/>
      <c r="AI14" s="293"/>
      <c r="AJ14" s="293"/>
      <c r="AK14" s="293"/>
      <c r="AO14" s="60" t="s">
        <v>113</v>
      </c>
      <c r="AP14" s="60" t="str">
        <f t="shared" si="3"/>
        <v>10</v>
      </c>
      <c r="AQ14" s="61">
        <f ca="1">MAX($AR$14:$AR$17)</f>
        <v>4</v>
      </c>
      <c r="AR14" s="1">
        <f t="shared" ca="1" si="1"/>
        <v>1</v>
      </c>
      <c r="AS14" s="1" t="str">
        <f ca="1">CELL("address",$AO$14)</f>
        <v>$AO$14</v>
      </c>
      <c r="AT14" s="10" t="s">
        <v>119</v>
      </c>
    </row>
    <row r="15" spans="1:52" s="29" customFormat="1" ht="13.5" customHeight="1" thickTop="1" x14ac:dyDescent="0.2">
      <c r="A15" s="107"/>
      <c r="B15" s="160">
        <v>1</v>
      </c>
      <c r="C15" s="107">
        <v>2</v>
      </c>
      <c r="D15" s="161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3"/>
      <c r="S15" s="36"/>
      <c r="T15" s="36"/>
      <c r="U15" s="36"/>
      <c r="V15" s="36"/>
      <c r="W15" s="36"/>
      <c r="X15" s="36"/>
      <c r="Y15" s="36"/>
      <c r="Z15" s="36"/>
      <c r="AA15" s="84" t="s">
        <v>33</v>
      </c>
      <c r="AB15" s="85" t="str">
        <f>+P13</f>
        <v>€</v>
      </c>
      <c r="AC15" s="85" t="str">
        <f>+Q13</f>
        <v>€</v>
      </c>
      <c r="AD15" s="86" t="s">
        <v>19</v>
      </c>
      <c r="AE15" s="86" t="s">
        <v>20</v>
      </c>
      <c r="AF15" s="87" t="s">
        <v>19</v>
      </c>
      <c r="AG15" s="88" t="s">
        <v>20</v>
      </c>
      <c r="AH15" s="89" t="s">
        <v>20</v>
      </c>
      <c r="AI15" s="90" t="s">
        <v>20</v>
      </c>
      <c r="AJ15" s="85" t="s">
        <v>20</v>
      </c>
      <c r="AK15" s="85" t="s">
        <v>20</v>
      </c>
      <c r="AM15" s="6"/>
      <c r="AN15" s="6"/>
      <c r="AO15" s="60" t="s">
        <v>114</v>
      </c>
      <c r="AP15" s="60" t="str">
        <f t="shared" si="3"/>
        <v>11-1</v>
      </c>
      <c r="AQ15" s="61">
        <f ca="1">MAX($AR$14:$AR$17)</f>
        <v>4</v>
      </c>
      <c r="AR15" s="1">
        <f t="shared" ca="1" si="1"/>
        <v>2</v>
      </c>
      <c r="AS15" s="1" t="str">
        <f ca="1">CELL("address",$AO$14)</f>
        <v>$AO$14</v>
      </c>
      <c r="AT15" s="10" t="s">
        <v>120</v>
      </c>
    </row>
    <row r="16" spans="1:52" ht="25.5" customHeight="1" x14ac:dyDescent="0.2">
      <c r="A16" s="51">
        <f>'OSNOVNA PLAČA'!A10</f>
        <v>1</v>
      </c>
      <c r="B16" s="158" t="str">
        <f>IF(LEN('OSNOVNA PLAČA'!B10)&gt;0,'OSNOVNA PLAČA'!B10,"")</f>
        <v>A1</v>
      </c>
      <c r="C16" s="52" t="str">
        <f>IF(LEN(B16)&gt;0,'OSNOVNA PLAČA'!C10,"")</f>
        <v>V</v>
      </c>
      <c r="D16" s="54">
        <f>IF(LEN(B16)&gt;0,'OSNOVNA PLAČA'!D10,"")</f>
        <v>20</v>
      </c>
      <c r="E16" s="174">
        <f>IF(LEN(B16)&gt;0,SUM('OBRAČUNANA OSNOVNA PLAČA'!E10:J10),"")</f>
        <v>6100</v>
      </c>
      <c r="F16" s="55">
        <v>1</v>
      </c>
      <c r="G16" s="55">
        <v>0</v>
      </c>
      <c r="H16" s="55">
        <v>0</v>
      </c>
      <c r="I16" s="55">
        <v>0</v>
      </c>
      <c r="J16" s="55">
        <v>0</v>
      </c>
      <c r="K16" s="175">
        <f t="shared" ref="K16:K79" si="4">+F16+G16+H16+I16+J16</f>
        <v>1</v>
      </c>
      <c r="L16" s="120">
        <f>IF(LEN(B16)&gt;0,K16/5,"")</f>
        <v>0.2</v>
      </c>
      <c r="M16" s="120">
        <f>IF(LEN(B16)&gt;0,E16*L16,"")</f>
        <v>1220</v>
      </c>
      <c r="N16" s="120">
        <f t="shared" ref="N16:N47" si="5">IF(LEN(B16)&gt;0,L16*$O$117,"")</f>
        <v>4.1546961325966858E-2</v>
      </c>
      <c r="O16" s="120">
        <f t="shared" ref="O16:O79" si="6">IF(LEN(B16)&gt;0,E16*N16,"")</f>
        <v>253.43646408839783</v>
      </c>
      <c r="P16" s="176">
        <f t="shared" ref="P16:P79" si="7">MIN(O16,Q16)</f>
        <v>253.43646408839783</v>
      </c>
      <c r="Q16" s="176">
        <f>IF(LEN(B16)&gt;0,2*'OSNOVNA PLAČA'!E10,"")</f>
        <v>2000</v>
      </c>
      <c r="R16" s="177"/>
      <c r="AA16" s="156">
        <f>ROW()</f>
        <v>16</v>
      </c>
      <c r="AB16" s="91" t="e">
        <f t="shared" ref="AB16:AB79" ca="1" si="8">IF($AN$3=1,0,INDIRECT( "'" &amp; $AN$2 &amp; "'!P" &amp; TEXT($AA16,0)))</f>
        <v>#N/A</v>
      </c>
      <c r="AC16" s="91" t="e">
        <f t="shared" ref="AC16:AC79" ca="1" si="9">IF($AN$3=1,(INDIRECT( "'" &amp; $AC$2 &amp; "'!F" &amp; TEXT($AA16-6,0))*2/12+INDIRECT( "'" &amp; $AC$2 &amp; "'!G" &amp; TEXT($AA16-6,0))*10/12)*2,INDIRECT( "'" &amp; $AN$2 &amp; "'!Q" &amp; TEXT($AA16,0)))</f>
        <v>#N/A</v>
      </c>
      <c r="AD16" s="92" t="e">
        <f t="shared" ref="AD16:AD47" ca="1" si="10">IF(AB16&gt;=AC16,"-",$K16/(5*MAX($L$121:$L$122)))</f>
        <v>#N/A</v>
      </c>
      <c r="AE16" s="91" t="e">
        <f t="shared" ref="AE16:AE47" ca="1" si="11">IF(AB16&gt;=AC16,"-",$K16/(5*MAX($L$121:$L$122))*AJ16)</f>
        <v>#N/A</v>
      </c>
      <c r="AF16" s="92" t="e">
        <f t="shared" ref="AF16:AF47" ca="1" si="12">IF(AD16="-","-",AD16*$AE$117)</f>
        <v>#N/A</v>
      </c>
      <c r="AG16" s="91" t="e">
        <f t="shared" ref="AG16:AG47" ca="1" si="13">IF(AE16="-","-",AE16*$AE$117)</f>
        <v>#N/A</v>
      </c>
      <c r="AH16" s="91" t="e">
        <f t="shared" ref="AH16:AH79" ca="1" si="14">IF(AF16="-",0,MIN(AG16,Q16))</f>
        <v>#N/A</v>
      </c>
      <c r="AI16" s="93" t="e">
        <f t="shared" ref="AI16:AI79" ca="1" si="15">+AC16-AB16</f>
        <v>#N/A</v>
      </c>
      <c r="AJ16" s="91" t="e">
        <f t="shared" ref="AJ16:AJ79" ca="1" si="16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91" t="e">
        <f t="shared" ref="AK16:AK79" ca="1" si="17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60" t="s">
        <v>115</v>
      </c>
      <c r="AP16" s="60" t="str">
        <f t="shared" si="3"/>
        <v>2-4</v>
      </c>
      <c r="AQ16" s="61">
        <f ca="1">MAX($AR$14:$AR$17)</f>
        <v>4</v>
      </c>
      <c r="AR16" s="1">
        <f t="shared" ca="1" si="1"/>
        <v>3</v>
      </c>
      <c r="AS16" s="1" t="str">
        <f ca="1">CELL("address",$AO$14)</f>
        <v>$AO$14</v>
      </c>
      <c r="AT16" s="10" t="s">
        <v>121</v>
      </c>
    </row>
    <row r="17" spans="1:46" ht="25.5" customHeight="1" x14ac:dyDescent="0.2">
      <c r="A17" s="51">
        <f>'OSNOVNA PLAČA'!A11</f>
        <v>2</v>
      </c>
      <c r="B17" s="158" t="str">
        <f>IF(LEN('OSNOVNA PLAČA'!B11)&gt;0,'OSNOVNA PLAČA'!B11,"")</f>
        <v>A2</v>
      </c>
      <c r="C17" s="52" t="str">
        <f>IF(LEN(B17)&gt;0,'OSNOVNA PLAČA'!C11,"")</f>
        <v>VII</v>
      </c>
      <c r="D17" s="54">
        <f>IF(LEN(B17)&gt;0,'OSNOVNA PLAČA'!D11,"")</f>
        <v>40</v>
      </c>
      <c r="E17" s="174">
        <f>IF(LEN(B17)&gt;0,SUM('OBRAČUNANA OSNOVNA PLAČA'!E11:J11),"")</f>
        <v>12000</v>
      </c>
      <c r="F17" s="55">
        <v>0</v>
      </c>
      <c r="G17" s="55">
        <v>1</v>
      </c>
      <c r="H17" s="55"/>
      <c r="I17" s="55">
        <v>0</v>
      </c>
      <c r="J17" s="55"/>
      <c r="K17" s="175">
        <f t="shared" si="4"/>
        <v>1</v>
      </c>
      <c r="L17" s="120">
        <f t="shared" ref="L17:L79" si="18">IF(LEN(B17)&gt;0,K17/5,"")</f>
        <v>0.2</v>
      </c>
      <c r="M17" s="120">
        <f t="shared" ref="M17:M79" si="19">IF(LEN(B17)&gt;0,E17*L17,"")</f>
        <v>2400</v>
      </c>
      <c r="N17" s="120">
        <f t="shared" si="5"/>
        <v>4.1546961325966858E-2</v>
      </c>
      <c r="O17" s="120">
        <f t="shared" si="6"/>
        <v>498.56353591160229</v>
      </c>
      <c r="P17" s="176">
        <f t="shared" si="7"/>
        <v>498.56353591160229</v>
      </c>
      <c r="Q17" s="176">
        <f>IF(LEN(B17)&gt;0,2*'OSNOVNA PLAČA'!E11,"")</f>
        <v>4000</v>
      </c>
      <c r="R17" s="177"/>
      <c r="AA17" s="156">
        <f>ROW()</f>
        <v>17</v>
      </c>
      <c r="AB17" s="91" t="e">
        <f t="shared" ca="1" si="8"/>
        <v>#N/A</v>
      </c>
      <c r="AC17" s="91" t="e">
        <f t="shared" ca="1" si="9"/>
        <v>#N/A</v>
      </c>
      <c r="AD17" s="92" t="e">
        <f t="shared" ca="1" si="10"/>
        <v>#N/A</v>
      </c>
      <c r="AE17" s="91" t="e">
        <f t="shared" ca="1" si="11"/>
        <v>#N/A</v>
      </c>
      <c r="AF17" s="92" t="e">
        <f t="shared" ca="1" si="12"/>
        <v>#N/A</v>
      </c>
      <c r="AG17" s="91" t="e">
        <f t="shared" ca="1" si="13"/>
        <v>#N/A</v>
      </c>
      <c r="AH17" s="91" t="e">
        <f t="shared" ca="1" si="14"/>
        <v>#N/A</v>
      </c>
      <c r="AI17" s="93" t="e">
        <f t="shared" ca="1" si="15"/>
        <v>#N/A</v>
      </c>
      <c r="AJ17" s="91" t="e">
        <f t="shared" ca="1" si="16"/>
        <v>#N/A</v>
      </c>
      <c r="AK17" s="91" t="e">
        <f t="shared" ca="1" si="17"/>
        <v>#N/A</v>
      </c>
      <c r="AO17" s="60" t="s">
        <v>116</v>
      </c>
      <c r="AP17" s="60" t="str">
        <f t="shared" si="3"/>
        <v>5-7</v>
      </c>
      <c r="AQ17" s="61">
        <f ca="1">MAX($AR$14:$AR$17)</f>
        <v>4</v>
      </c>
      <c r="AR17" s="1">
        <f t="shared" ca="1" si="1"/>
        <v>4</v>
      </c>
      <c r="AS17" s="1" t="str">
        <f ca="1">CELL("address",$AO$14)</f>
        <v>$AO$14</v>
      </c>
      <c r="AT17" s="10" t="s">
        <v>122</v>
      </c>
    </row>
    <row r="18" spans="1:46" ht="25.5" customHeight="1" x14ac:dyDescent="0.2">
      <c r="A18" s="51">
        <f>'OSNOVNA PLAČA'!A12</f>
        <v>3</v>
      </c>
      <c r="B18" s="158" t="str">
        <f>IF(LEN('OSNOVNA PLAČA'!B12)&gt;0,'OSNOVNA PLAČA'!B12,"")</f>
        <v>A3</v>
      </c>
      <c r="C18" s="52" t="str">
        <f>IF(LEN(B18)&gt;0,'OSNOVNA PLAČA'!C12,"")</f>
        <v>VIII</v>
      </c>
      <c r="D18" s="54">
        <f>IF(LEN(B18)&gt;0,'OSNOVNA PLAČA'!D12,"")</f>
        <v>48</v>
      </c>
      <c r="E18" s="174">
        <f>IF(LEN(B18)&gt;0,SUM('OBRAČUNANA OSNOVNA PLAČA'!E12:J12),"")</f>
        <v>17400</v>
      </c>
      <c r="F18" s="55"/>
      <c r="G18" s="55"/>
      <c r="H18" s="55"/>
      <c r="I18" s="55"/>
      <c r="J18" s="55"/>
      <c r="K18" s="175">
        <f t="shared" si="4"/>
        <v>0</v>
      </c>
      <c r="L18" s="120">
        <f t="shared" si="18"/>
        <v>0</v>
      </c>
      <c r="M18" s="120">
        <f t="shared" si="19"/>
        <v>0</v>
      </c>
      <c r="N18" s="120">
        <f t="shared" si="5"/>
        <v>0</v>
      </c>
      <c r="O18" s="120">
        <f t="shared" si="6"/>
        <v>0</v>
      </c>
      <c r="P18" s="176">
        <f t="shared" si="7"/>
        <v>0</v>
      </c>
      <c r="Q18" s="176">
        <f>IF(LEN(B18)&gt;0,2*'OSNOVNA PLAČA'!E12,"")</f>
        <v>5000</v>
      </c>
      <c r="R18" s="177"/>
      <c r="AA18" s="156">
        <f>ROW()</f>
        <v>18</v>
      </c>
      <c r="AB18" s="91" t="e">
        <f t="shared" ca="1" si="8"/>
        <v>#N/A</v>
      </c>
      <c r="AC18" s="91" t="e">
        <f t="shared" ca="1" si="9"/>
        <v>#N/A</v>
      </c>
      <c r="AD18" s="92" t="e">
        <f t="shared" ca="1" si="10"/>
        <v>#N/A</v>
      </c>
      <c r="AE18" s="91" t="e">
        <f t="shared" ca="1" si="11"/>
        <v>#N/A</v>
      </c>
      <c r="AF18" s="92" t="e">
        <f t="shared" ca="1" si="12"/>
        <v>#N/A</v>
      </c>
      <c r="AG18" s="91" t="e">
        <f t="shared" ca="1" si="13"/>
        <v>#N/A</v>
      </c>
      <c r="AH18" s="91" t="e">
        <f t="shared" ca="1" si="14"/>
        <v>#N/A</v>
      </c>
      <c r="AI18" s="93" t="e">
        <f t="shared" ca="1" si="15"/>
        <v>#N/A</v>
      </c>
      <c r="AJ18" s="91" t="e">
        <f t="shared" ca="1" si="16"/>
        <v>#N/A</v>
      </c>
      <c r="AK18" s="91" t="e">
        <f t="shared" ca="1" si="17"/>
        <v>#N/A</v>
      </c>
      <c r="AO18" s="60" t="s">
        <v>117</v>
      </c>
      <c r="AP18" s="60" t="str">
        <f t="shared" si="3"/>
        <v>8-10</v>
      </c>
      <c r="AQ18" s="61">
        <f ca="1">MAX($AR$18:$AR$19)</f>
        <v>2</v>
      </c>
      <c r="AR18" s="1">
        <f t="shared" ca="1" si="1"/>
        <v>1</v>
      </c>
      <c r="AS18" s="1" t="str">
        <f ca="1">CELL("address",$AO$18)</f>
        <v>$AO$18</v>
      </c>
      <c r="AT18" s="10" t="s">
        <v>123</v>
      </c>
    </row>
    <row r="19" spans="1:46" ht="25.5" customHeight="1" x14ac:dyDescent="0.2">
      <c r="A19" s="51">
        <f>'OSNOVNA PLAČA'!A13</f>
        <v>4</v>
      </c>
      <c r="B19" s="158" t="str">
        <f>IF(LEN('OSNOVNA PLAČA'!B13)&gt;0,'OSNOVNA PLAČA'!B13,"")</f>
        <v>A4</v>
      </c>
      <c r="C19" s="52">
        <f>IF(LEN(B19)&gt;0,'OSNOVNA PLAČA'!C13,"")</f>
        <v>0</v>
      </c>
      <c r="D19" s="54">
        <f>IF(LEN(B19)&gt;0,'OSNOVNA PLAČA'!D13,"")</f>
        <v>0</v>
      </c>
      <c r="E19" s="174">
        <f>IF(LEN(B19)&gt;0,SUM('OBRAČUNANA OSNOVNA PLAČA'!E13:J13),"")</f>
        <v>0</v>
      </c>
      <c r="F19" s="55"/>
      <c r="G19" s="55"/>
      <c r="H19" s="55"/>
      <c r="I19" s="55">
        <v>0</v>
      </c>
      <c r="J19" s="55"/>
      <c r="K19" s="175">
        <f t="shared" si="4"/>
        <v>0</v>
      </c>
      <c r="L19" s="120">
        <f t="shared" si="18"/>
        <v>0</v>
      </c>
      <c r="M19" s="120">
        <f t="shared" si="19"/>
        <v>0</v>
      </c>
      <c r="N19" s="120">
        <f t="shared" si="5"/>
        <v>0</v>
      </c>
      <c r="O19" s="120">
        <f t="shared" si="6"/>
        <v>0</v>
      </c>
      <c r="P19" s="176">
        <f t="shared" si="7"/>
        <v>0</v>
      </c>
      <c r="Q19" s="176">
        <f>IF(LEN(B19)&gt;0,2*'OSNOVNA PLAČA'!E13,"")</f>
        <v>0</v>
      </c>
      <c r="R19" s="177"/>
      <c r="AA19" s="156">
        <f>ROW()</f>
        <v>19</v>
      </c>
      <c r="AB19" s="91" t="e">
        <f t="shared" ca="1" si="8"/>
        <v>#N/A</v>
      </c>
      <c r="AC19" s="91" t="e">
        <f t="shared" ca="1" si="9"/>
        <v>#N/A</v>
      </c>
      <c r="AD19" s="92" t="e">
        <f t="shared" ca="1" si="10"/>
        <v>#N/A</v>
      </c>
      <c r="AE19" s="91" t="e">
        <f t="shared" ca="1" si="11"/>
        <v>#N/A</v>
      </c>
      <c r="AF19" s="92" t="e">
        <f t="shared" ca="1" si="12"/>
        <v>#N/A</v>
      </c>
      <c r="AG19" s="91" t="e">
        <f t="shared" ca="1" si="13"/>
        <v>#N/A</v>
      </c>
      <c r="AH19" s="91" t="e">
        <f t="shared" ca="1" si="14"/>
        <v>#N/A</v>
      </c>
      <c r="AI19" s="93" t="e">
        <f t="shared" ca="1" si="15"/>
        <v>#N/A</v>
      </c>
      <c r="AJ19" s="91" t="e">
        <f t="shared" ca="1" si="16"/>
        <v>#N/A</v>
      </c>
      <c r="AK19" s="91" t="e">
        <f t="shared" ca="1" si="17"/>
        <v>#N/A</v>
      </c>
      <c r="AO19" s="60" t="s">
        <v>118</v>
      </c>
      <c r="AP19" s="60" t="str">
        <f t="shared" si="3"/>
        <v>11-4</v>
      </c>
      <c r="AQ19" s="61">
        <f ca="1">MAX($AR$18:$AR$19)</f>
        <v>2</v>
      </c>
      <c r="AR19" s="1">
        <f t="shared" ca="1" si="1"/>
        <v>2</v>
      </c>
      <c r="AS19" s="1" t="str">
        <f ca="1">CELL("address",$AO$18)</f>
        <v>$AO$18</v>
      </c>
      <c r="AT19" s="10" t="s">
        <v>124</v>
      </c>
    </row>
    <row r="20" spans="1:46" ht="25.5" customHeight="1" x14ac:dyDescent="0.2">
      <c r="A20" s="51">
        <f>'OSNOVNA PLAČA'!A14</f>
        <v>5</v>
      </c>
      <c r="B20" s="158" t="str">
        <f>IF(LEN('OSNOVNA PLAČA'!B14)&gt;0,'OSNOVNA PLAČA'!B14,"")</f>
        <v>A5</v>
      </c>
      <c r="C20" s="52">
        <f>IF(LEN(B20)&gt;0,'OSNOVNA PLAČA'!C14,"")</f>
        <v>0</v>
      </c>
      <c r="D20" s="54">
        <f>IF(LEN(B20)&gt;0,'OSNOVNA PLAČA'!D14,"")</f>
        <v>0</v>
      </c>
      <c r="E20" s="174">
        <f>IF(LEN(B20)&gt;0,SUM('OBRAČUNANA OSNOVNA PLAČA'!E14:J14),"")</f>
        <v>0</v>
      </c>
      <c r="F20" s="55"/>
      <c r="G20" s="55"/>
      <c r="H20" s="55">
        <v>0</v>
      </c>
      <c r="I20" s="55"/>
      <c r="J20" s="55"/>
      <c r="K20" s="175">
        <f t="shared" si="4"/>
        <v>0</v>
      </c>
      <c r="L20" s="120">
        <f t="shared" si="18"/>
        <v>0</v>
      </c>
      <c r="M20" s="120">
        <f t="shared" si="19"/>
        <v>0</v>
      </c>
      <c r="N20" s="120">
        <f t="shared" si="5"/>
        <v>0</v>
      </c>
      <c r="O20" s="120">
        <f t="shared" si="6"/>
        <v>0</v>
      </c>
      <c r="P20" s="176">
        <f t="shared" si="7"/>
        <v>0</v>
      </c>
      <c r="Q20" s="176">
        <f>IF(LEN(B20)&gt;0,2*'OSNOVNA PLAČA'!E14,"")</f>
        <v>0</v>
      </c>
      <c r="R20" s="177"/>
      <c r="AA20" s="156">
        <f>ROW()</f>
        <v>20</v>
      </c>
      <c r="AB20" s="91" t="e">
        <f t="shared" ca="1" si="8"/>
        <v>#N/A</v>
      </c>
      <c r="AC20" s="91" t="e">
        <f t="shared" ca="1" si="9"/>
        <v>#N/A</v>
      </c>
      <c r="AD20" s="92" t="e">
        <f t="shared" ca="1" si="10"/>
        <v>#N/A</v>
      </c>
      <c r="AE20" s="91" t="e">
        <f t="shared" ca="1" si="11"/>
        <v>#N/A</v>
      </c>
      <c r="AF20" s="92" t="e">
        <f t="shared" ca="1" si="12"/>
        <v>#N/A</v>
      </c>
      <c r="AG20" s="91" t="e">
        <f t="shared" ca="1" si="13"/>
        <v>#N/A</v>
      </c>
      <c r="AH20" s="91" t="e">
        <f t="shared" ca="1" si="14"/>
        <v>#N/A</v>
      </c>
      <c r="AI20" s="93" t="e">
        <f t="shared" ca="1" si="15"/>
        <v>#N/A</v>
      </c>
      <c r="AJ20" s="91" t="e">
        <f t="shared" ca="1" si="16"/>
        <v>#N/A</v>
      </c>
      <c r="AK20" s="91" t="e">
        <f t="shared" ca="1" si="17"/>
        <v>#N/A</v>
      </c>
    </row>
    <row r="21" spans="1:46" ht="25.5" customHeight="1" x14ac:dyDescent="0.2">
      <c r="A21" s="51">
        <f>'OSNOVNA PLAČA'!A15</f>
        <v>6</v>
      </c>
      <c r="B21" s="158" t="str">
        <f>IF(LEN('OSNOVNA PLAČA'!B15)&gt;0,'OSNOVNA PLAČA'!B15,"")</f>
        <v>A6</v>
      </c>
      <c r="C21" s="52">
        <f>IF(LEN(B21)&gt;0,'OSNOVNA PLAČA'!C15,"")</f>
        <v>0</v>
      </c>
      <c r="D21" s="54">
        <f>IF(LEN(B21)&gt;0,'OSNOVNA PLAČA'!D15,"")</f>
        <v>0</v>
      </c>
      <c r="E21" s="174">
        <f>IF(LEN(B21)&gt;0,SUM('OBRAČUNANA OSNOVNA PLAČA'!E15:J15),"")</f>
        <v>0</v>
      </c>
      <c r="F21" s="55"/>
      <c r="G21" s="55">
        <v>0</v>
      </c>
      <c r="H21" s="55"/>
      <c r="I21" s="55"/>
      <c r="J21" s="55">
        <v>0</v>
      </c>
      <c r="K21" s="175">
        <f t="shared" si="4"/>
        <v>0</v>
      </c>
      <c r="L21" s="120">
        <f t="shared" si="18"/>
        <v>0</v>
      </c>
      <c r="M21" s="120">
        <f t="shared" si="19"/>
        <v>0</v>
      </c>
      <c r="N21" s="120">
        <f t="shared" si="5"/>
        <v>0</v>
      </c>
      <c r="O21" s="120">
        <f t="shared" si="6"/>
        <v>0</v>
      </c>
      <c r="P21" s="176">
        <f t="shared" si="7"/>
        <v>0</v>
      </c>
      <c r="Q21" s="176">
        <f>IF(LEN(B21)&gt;0,2*'OSNOVNA PLAČA'!E15,"")</f>
        <v>0</v>
      </c>
      <c r="R21" s="177"/>
      <c r="AA21" s="156">
        <f>ROW()</f>
        <v>21</v>
      </c>
      <c r="AB21" s="91" t="e">
        <f t="shared" ca="1" si="8"/>
        <v>#N/A</v>
      </c>
      <c r="AC21" s="91" t="e">
        <f t="shared" ca="1" si="9"/>
        <v>#N/A</v>
      </c>
      <c r="AD21" s="92" t="e">
        <f t="shared" ca="1" si="10"/>
        <v>#N/A</v>
      </c>
      <c r="AE21" s="91" t="e">
        <f t="shared" ca="1" si="11"/>
        <v>#N/A</v>
      </c>
      <c r="AF21" s="92" t="e">
        <f t="shared" ca="1" si="12"/>
        <v>#N/A</v>
      </c>
      <c r="AG21" s="91" t="e">
        <f t="shared" ca="1" si="13"/>
        <v>#N/A</v>
      </c>
      <c r="AH21" s="91" t="e">
        <f t="shared" ca="1" si="14"/>
        <v>#N/A</v>
      </c>
      <c r="AI21" s="93" t="e">
        <f t="shared" ca="1" si="15"/>
        <v>#N/A</v>
      </c>
      <c r="AJ21" s="91" t="e">
        <f t="shared" ca="1" si="16"/>
        <v>#N/A</v>
      </c>
      <c r="AK21" s="91" t="e">
        <f t="shared" ca="1" si="17"/>
        <v>#N/A</v>
      </c>
    </row>
    <row r="22" spans="1:46" ht="25.5" customHeight="1" x14ac:dyDescent="0.2">
      <c r="A22" s="51">
        <f>'OSNOVNA PLAČA'!A16</f>
        <v>7</v>
      </c>
      <c r="B22" s="158" t="str">
        <f>IF(LEN('OSNOVNA PLAČA'!B16)&gt;0,'OSNOVNA PLAČA'!B16,"")</f>
        <v>A7</v>
      </c>
      <c r="C22" s="52" t="str">
        <f>IF(LEN(B22)&gt;0,'OSNOVNA PLAČA'!C16,"")</f>
        <v>IV</v>
      </c>
      <c r="D22" s="54">
        <f>IF(LEN(B22)&gt;0,'OSNOVNA PLAČA'!D16,"")</f>
        <v>34</v>
      </c>
      <c r="E22" s="174">
        <f>IF(LEN(B22)&gt;0,SUM('OBRAČUNANA OSNOVNA PLAČA'!E16:J16),"")</f>
        <v>15000</v>
      </c>
      <c r="F22" s="55"/>
      <c r="G22" s="55"/>
      <c r="H22" s="55"/>
      <c r="I22" s="55"/>
      <c r="J22" s="55"/>
      <c r="K22" s="175">
        <f t="shared" si="4"/>
        <v>0</v>
      </c>
      <c r="L22" s="120">
        <f t="shared" si="18"/>
        <v>0</v>
      </c>
      <c r="M22" s="120">
        <f t="shared" si="19"/>
        <v>0</v>
      </c>
      <c r="N22" s="120">
        <f t="shared" si="5"/>
        <v>0</v>
      </c>
      <c r="O22" s="120">
        <f t="shared" si="6"/>
        <v>0</v>
      </c>
      <c r="P22" s="176">
        <f t="shared" si="7"/>
        <v>0</v>
      </c>
      <c r="Q22" s="176">
        <f>IF(LEN(B22)&gt;0,2*'OSNOVNA PLAČA'!E16,"")</f>
        <v>3000</v>
      </c>
      <c r="R22" s="177"/>
      <c r="AA22" s="156">
        <f>ROW()</f>
        <v>22</v>
      </c>
      <c r="AB22" s="91" t="e">
        <f t="shared" ca="1" si="8"/>
        <v>#N/A</v>
      </c>
      <c r="AC22" s="91" t="e">
        <f t="shared" ca="1" si="9"/>
        <v>#N/A</v>
      </c>
      <c r="AD22" s="92" t="e">
        <f t="shared" ca="1" si="10"/>
        <v>#N/A</v>
      </c>
      <c r="AE22" s="91" t="e">
        <f t="shared" ca="1" si="11"/>
        <v>#N/A</v>
      </c>
      <c r="AF22" s="92" t="e">
        <f t="shared" ca="1" si="12"/>
        <v>#N/A</v>
      </c>
      <c r="AG22" s="91" t="e">
        <f t="shared" ca="1" si="13"/>
        <v>#N/A</v>
      </c>
      <c r="AH22" s="91" t="e">
        <f t="shared" ca="1" si="14"/>
        <v>#N/A</v>
      </c>
      <c r="AI22" s="93" t="e">
        <f t="shared" ca="1" si="15"/>
        <v>#N/A</v>
      </c>
      <c r="AJ22" s="91" t="e">
        <f t="shared" ca="1" si="16"/>
        <v>#N/A</v>
      </c>
      <c r="AK22" s="91" t="e">
        <f t="shared" ca="1" si="17"/>
        <v>#N/A</v>
      </c>
    </row>
    <row r="23" spans="1:46" ht="25.5" customHeight="1" x14ac:dyDescent="0.2">
      <c r="A23" s="51">
        <f>'OSNOVNA PLAČA'!A17</f>
        <v>8</v>
      </c>
      <c r="B23" s="158" t="str">
        <f>IF(LEN('OSNOVNA PLAČA'!B17)&gt;0,'OSNOVNA PLAČA'!B17,"")</f>
        <v>A8</v>
      </c>
      <c r="C23" s="52">
        <f>IF(LEN(B23)&gt;0,'OSNOVNA PLAČA'!C17,"")</f>
        <v>0</v>
      </c>
      <c r="D23" s="54">
        <f>IF(LEN(B23)&gt;0,'OSNOVNA PLAČA'!D17,"")</f>
        <v>0</v>
      </c>
      <c r="E23" s="174">
        <f>IF(LEN(B23)&gt;0,SUM('OBRAČUNANA OSNOVNA PLAČA'!E17:J17),"")</f>
        <v>0</v>
      </c>
      <c r="F23" s="55"/>
      <c r="G23" s="55"/>
      <c r="H23" s="55"/>
      <c r="I23" s="55"/>
      <c r="J23" s="55"/>
      <c r="K23" s="175">
        <f t="shared" si="4"/>
        <v>0</v>
      </c>
      <c r="L23" s="120">
        <f t="shared" si="18"/>
        <v>0</v>
      </c>
      <c r="M23" s="120">
        <f t="shared" si="19"/>
        <v>0</v>
      </c>
      <c r="N23" s="120">
        <f t="shared" si="5"/>
        <v>0</v>
      </c>
      <c r="O23" s="120">
        <f t="shared" si="6"/>
        <v>0</v>
      </c>
      <c r="P23" s="176">
        <f t="shared" si="7"/>
        <v>0</v>
      </c>
      <c r="Q23" s="176">
        <f>IF(LEN(B23)&gt;0,2*'OSNOVNA PLAČA'!E17,"")</f>
        <v>0</v>
      </c>
      <c r="R23" s="177"/>
      <c r="AA23" s="156">
        <f>ROW()</f>
        <v>23</v>
      </c>
      <c r="AB23" s="91" t="e">
        <f t="shared" ca="1" si="8"/>
        <v>#N/A</v>
      </c>
      <c r="AC23" s="91" t="e">
        <f t="shared" ca="1" si="9"/>
        <v>#N/A</v>
      </c>
      <c r="AD23" s="92" t="e">
        <f t="shared" ca="1" si="10"/>
        <v>#N/A</v>
      </c>
      <c r="AE23" s="91" t="e">
        <f t="shared" ca="1" si="11"/>
        <v>#N/A</v>
      </c>
      <c r="AF23" s="92" t="e">
        <f t="shared" ca="1" si="12"/>
        <v>#N/A</v>
      </c>
      <c r="AG23" s="91" t="e">
        <f t="shared" ca="1" si="13"/>
        <v>#N/A</v>
      </c>
      <c r="AH23" s="91" t="e">
        <f t="shared" ca="1" si="14"/>
        <v>#N/A</v>
      </c>
      <c r="AI23" s="93" t="e">
        <f t="shared" ca="1" si="15"/>
        <v>#N/A</v>
      </c>
      <c r="AJ23" s="91" t="e">
        <f t="shared" ca="1" si="16"/>
        <v>#N/A</v>
      </c>
      <c r="AK23" s="91" t="e">
        <f t="shared" ca="1" si="17"/>
        <v>#N/A</v>
      </c>
    </row>
    <row r="24" spans="1:46" ht="25.5" customHeight="1" x14ac:dyDescent="0.2">
      <c r="A24" s="51">
        <f>'OSNOVNA PLAČA'!A18</f>
        <v>9</v>
      </c>
      <c r="B24" s="158" t="str">
        <f>IF(LEN('OSNOVNA PLAČA'!B18)&gt;0,'OSNOVNA PLAČA'!B18,"")</f>
        <v>A9</v>
      </c>
      <c r="C24" s="52">
        <f>IF(LEN(B24)&gt;0,'OSNOVNA PLAČA'!C18,"")</f>
        <v>0</v>
      </c>
      <c r="D24" s="54">
        <f>IF(LEN(B24)&gt;0,'OSNOVNA PLAČA'!D18,"")</f>
        <v>0</v>
      </c>
      <c r="E24" s="174">
        <f>IF(LEN(B24)&gt;0,SUM('OBRAČUNANA OSNOVNA PLAČA'!E18:J18),"")</f>
        <v>0</v>
      </c>
      <c r="F24" s="55"/>
      <c r="G24" s="55"/>
      <c r="H24" s="55"/>
      <c r="I24" s="55"/>
      <c r="J24" s="55"/>
      <c r="K24" s="175">
        <f t="shared" si="4"/>
        <v>0</v>
      </c>
      <c r="L24" s="120">
        <f t="shared" si="18"/>
        <v>0</v>
      </c>
      <c r="M24" s="120">
        <f t="shared" si="19"/>
        <v>0</v>
      </c>
      <c r="N24" s="120">
        <f t="shared" si="5"/>
        <v>0</v>
      </c>
      <c r="O24" s="120">
        <f t="shared" si="6"/>
        <v>0</v>
      </c>
      <c r="P24" s="176">
        <f t="shared" si="7"/>
        <v>0</v>
      </c>
      <c r="Q24" s="176">
        <f>IF(LEN(B24)&gt;0,2*'OSNOVNA PLAČA'!E18,"")</f>
        <v>0</v>
      </c>
      <c r="R24" s="177"/>
      <c r="AA24" s="156">
        <f>ROW()</f>
        <v>24</v>
      </c>
      <c r="AB24" s="91" t="e">
        <f t="shared" ca="1" si="8"/>
        <v>#N/A</v>
      </c>
      <c r="AC24" s="91" t="e">
        <f t="shared" ca="1" si="9"/>
        <v>#N/A</v>
      </c>
      <c r="AD24" s="92" t="e">
        <f t="shared" ca="1" si="10"/>
        <v>#N/A</v>
      </c>
      <c r="AE24" s="91" t="e">
        <f t="shared" ca="1" si="11"/>
        <v>#N/A</v>
      </c>
      <c r="AF24" s="92" t="e">
        <f t="shared" ca="1" si="12"/>
        <v>#N/A</v>
      </c>
      <c r="AG24" s="91" t="e">
        <f t="shared" ca="1" si="13"/>
        <v>#N/A</v>
      </c>
      <c r="AH24" s="91" t="e">
        <f t="shared" ca="1" si="14"/>
        <v>#N/A</v>
      </c>
      <c r="AI24" s="93" t="e">
        <f t="shared" ca="1" si="15"/>
        <v>#N/A</v>
      </c>
      <c r="AJ24" s="91" t="e">
        <f t="shared" ca="1" si="16"/>
        <v>#N/A</v>
      </c>
      <c r="AK24" s="91" t="e">
        <f t="shared" ca="1" si="17"/>
        <v>#N/A</v>
      </c>
    </row>
    <row r="25" spans="1:46" ht="25.5" customHeight="1" x14ac:dyDescent="0.2">
      <c r="A25" s="51">
        <f>'OSNOVNA PLAČA'!A19</f>
        <v>10</v>
      </c>
      <c r="B25" s="158" t="str">
        <f>IF(LEN('OSNOVNA PLAČA'!B19)&gt;0,'OSNOVNA PLAČA'!B19,"")</f>
        <v>A10</v>
      </c>
      <c r="C25" s="52">
        <f>IF(LEN(B25)&gt;0,'OSNOVNA PLAČA'!C19,"")</f>
        <v>0</v>
      </c>
      <c r="D25" s="54">
        <f>IF(LEN(B25)&gt;0,'OSNOVNA PLAČA'!D19,"")</f>
        <v>0</v>
      </c>
      <c r="E25" s="174">
        <f>IF(LEN(B25)&gt;0,SUM('OBRAČUNANA OSNOVNA PLAČA'!E19:J19),"")</f>
        <v>0</v>
      </c>
      <c r="F25" s="55"/>
      <c r="G25" s="55"/>
      <c r="H25" s="55"/>
      <c r="I25" s="55"/>
      <c r="J25" s="55"/>
      <c r="K25" s="175">
        <f t="shared" si="4"/>
        <v>0</v>
      </c>
      <c r="L25" s="120">
        <f t="shared" si="18"/>
        <v>0</v>
      </c>
      <c r="M25" s="120">
        <f t="shared" si="19"/>
        <v>0</v>
      </c>
      <c r="N25" s="120">
        <f t="shared" si="5"/>
        <v>0</v>
      </c>
      <c r="O25" s="120">
        <f t="shared" si="6"/>
        <v>0</v>
      </c>
      <c r="P25" s="176">
        <f t="shared" si="7"/>
        <v>0</v>
      </c>
      <c r="Q25" s="176">
        <f>IF(LEN(B25)&gt;0,2*'OSNOVNA PLAČA'!E19,"")</f>
        <v>0</v>
      </c>
      <c r="R25" s="177"/>
      <c r="AA25" s="156">
        <f>ROW()</f>
        <v>25</v>
      </c>
      <c r="AB25" s="91" t="e">
        <f t="shared" ca="1" si="8"/>
        <v>#N/A</v>
      </c>
      <c r="AC25" s="91" t="e">
        <f t="shared" ca="1" si="9"/>
        <v>#N/A</v>
      </c>
      <c r="AD25" s="92" t="e">
        <f t="shared" ca="1" si="10"/>
        <v>#N/A</v>
      </c>
      <c r="AE25" s="91" t="e">
        <f t="shared" ca="1" si="11"/>
        <v>#N/A</v>
      </c>
      <c r="AF25" s="92" t="e">
        <f t="shared" ca="1" si="12"/>
        <v>#N/A</v>
      </c>
      <c r="AG25" s="91" t="e">
        <f t="shared" ca="1" si="13"/>
        <v>#N/A</v>
      </c>
      <c r="AH25" s="91" t="e">
        <f t="shared" ca="1" si="14"/>
        <v>#N/A</v>
      </c>
      <c r="AI25" s="93" t="e">
        <f t="shared" ca="1" si="15"/>
        <v>#N/A</v>
      </c>
      <c r="AJ25" s="91" t="e">
        <f t="shared" ca="1" si="16"/>
        <v>#N/A</v>
      </c>
      <c r="AK25" s="91" t="e">
        <f t="shared" ca="1" si="17"/>
        <v>#N/A</v>
      </c>
    </row>
    <row r="26" spans="1:46" ht="25.5" customHeight="1" x14ac:dyDescent="0.2">
      <c r="A26" s="51">
        <f>'OSNOVNA PLAČA'!A20</f>
        <v>11</v>
      </c>
      <c r="B26" s="158" t="str">
        <f>IF(LEN('OSNOVNA PLAČA'!B20)&gt;0,'OSNOVNA PLAČA'!B20,"")</f>
        <v>A11</v>
      </c>
      <c r="C26" s="52" t="str">
        <f>IF(LEN(B26)&gt;0,'OSNOVNA PLAČA'!C20,"")</f>
        <v>IV</v>
      </c>
      <c r="D26" s="54">
        <f>IF(LEN(B26)&gt;0,'OSNOVNA PLAČA'!D20,"")</f>
        <v>34</v>
      </c>
      <c r="E26" s="174">
        <f>IF(LEN(B26)&gt;0,SUM('OBRAČUNANA OSNOVNA PLAČA'!E20:J20),"")</f>
        <v>12000</v>
      </c>
      <c r="F26" s="55"/>
      <c r="G26" s="55"/>
      <c r="H26" s="55"/>
      <c r="I26" s="55"/>
      <c r="J26" s="55"/>
      <c r="K26" s="175">
        <f t="shared" si="4"/>
        <v>0</v>
      </c>
      <c r="L26" s="120">
        <f t="shared" si="18"/>
        <v>0</v>
      </c>
      <c r="M26" s="120">
        <f t="shared" si="19"/>
        <v>0</v>
      </c>
      <c r="N26" s="120">
        <f t="shared" si="5"/>
        <v>0</v>
      </c>
      <c r="O26" s="120">
        <f t="shared" si="6"/>
        <v>0</v>
      </c>
      <c r="P26" s="176">
        <f t="shared" si="7"/>
        <v>0</v>
      </c>
      <c r="Q26" s="176">
        <f>IF(LEN(B26)&gt;0,2*'OSNOVNA PLAČA'!E20,"")</f>
        <v>3000</v>
      </c>
      <c r="R26" s="177"/>
      <c r="AA26" s="156">
        <f>ROW()</f>
        <v>26</v>
      </c>
      <c r="AB26" s="91" t="e">
        <f t="shared" ca="1" si="8"/>
        <v>#N/A</v>
      </c>
      <c r="AC26" s="91" t="e">
        <f t="shared" ca="1" si="9"/>
        <v>#N/A</v>
      </c>
      <c r="AD26" s="92" t="e">
        <f t="shared" ca="1" si="10"/>
        <v>#N/A</v>
      </c>
      <c r="AE26" s="91" t="e">
        <f t="shared" ca="1" si="11"/>
        <v>#N/A</v>
      </c>
      <c r="AF26" s="92" t="e">
        <f t="shared" ca="1" si="12"/>
        <v>#N/A</v>
      </c>
      <c r="AG26" s="91" t="e">
        <f t="shared" ca="1" si="13"/>
        <v>#N/A</v>
      </c>
      <c r="AH26" s="91" t="e">
        <f t="shared" ca="1" si="14"/>
        <v>#N/A</v>
      </c>
      <c r="AI26" s="93" t="e">
        <f t="shared" ca="1" si="15"/>
        <v>#N/A</v>
      </c>
      <c r="AJ26" s="91" t="e">
        <f t="shared" ca="1" si="16"/>
        <v>#N/A</v>
      </c>
      <c r="AK26" s="91" t="e">
        <f t="shared" ca="1" si="17"/>
        <v>#N/A</v>
      </c>
    </row>
    <row r="27" spans="1:46" ht="25.5" customHeight="1" x14ac:dyDescent="0.2">
      <c r="A27" s="51">
        <f>'OSNOVNA PLAČA'!A21</f>
        <v>12</v>
      </c>
      <c r="B27" s="158" t="str">
        <f>IF(LEN('OSNOVNA PLAČA'!B21)&gt;0,'OSNOVNA PLAČA'!B21,"")</f>
        <v>A12</v>
      </c>
      <c r="C27" s="52">
        <f>IF(LEN(B27)&gt;0,'OSNOVNA PLAČA'!C21,"")</f>
        <v>0</v>
      </c>
      <c r="D27" s="54">
        <f>IF(LEN(B27)&gt;0,'OSNOVNA PLAČA'!D21,"")</f>
        <v>0</v>
      </c>
      <c r="E27" s="174">
        <f>IF(LEN(B27)&gt;0,SUM('OBRAČUNANA OSNOVNA PLAČA'!E21:J21),"")</f>
        <v>0</v>
      </c>
      <c r="F27" s="55"/>
      <c r="G27" s="55"/>
      <c r="H27" s="55"/>
      <c r="I27" s="55"/>
      <c r="J27" s="55"/>
      <c r="K27" s="175">
        <f t="shared" si="4"/>
        <v>0</v>
      </c>
      <c r="L27" s="120">
        <f t="shared" si="18"/>
        <v>0</v>
      </c>
      <c r="M27" s="120">
        <f t="shared" si="19"/>
        <v>0</v>
      </c>
      <c r="N27" s="120">
        <f t="shared" si="5"/>
        <v>0</v>
      </c>
      <c r="O27" s="120">
        <f t="shared" si="6"/>
        <v>0</v>
      </c>
      <c r="P27" s="176">
        <f t="shared" si="7"/>
        <v>0</v>
      </c>
      <c r="Q27" s="176">
        <f>IF(LEN(B27)&gt;0,2*'OSNOVNA PLAČA'!E21,"")</f>
        <v>0</v>
      </c>
      <c r="R27" s="177"/>
      <c r="AA27" s="156">
        <f>ROW()</f>
        <v>27</v>
      </c>
      <c r="AB27" s="91" t="e">
        <f t="shared" ca="1" si="8"/>
        <v>#N/A</v>
      </c>
      <c r="AC27" s="91" t="e">
        <f t="shared" ca="1" si="9"/>
        <v>#N/A</v>
      </c>
      <c r="AD27" s="92" t="e">
        <f t="shared" ca="1" si="10"/>
        <v>#N/A</v>
      </c>
      <c r="AE27" s="91" t="e">
        <f t="shared" ca="1" si="11"/>
        <v>#N/A</v>
      </c>
      <c r="AF27" s="92" t="e">
        <f t="shared" ca="1" si="12"/>
        <v>#N/A</v>
      </c>
      <c r="AG27" s="91" t="e">
        <f t="shared" ca="1" si="13"/>
        <v>#N/A</v>
      </c>
      <c r="AH27" s="91" t="e">
        <f t="shared" ca="1" si="14"/>
        <v>#N/A</v>
      </c>
      <c r="AI27" s="93" t="e">
        <f t="shared" ca="1" si="15"/>
        <v>#N/A</v>
      </c>
      <c r="AJ27" s="91" t="e">
        <f t="shared" ca="1" si="16"/>
        <v>#N/A</v>
      </c>
      <c r="AK27" s="91" t="e">
        <f t="shared" ca="1" si="17"/>
        <v>#N/A</v>
      </c>
    </row>
    <row r="28" spans="1:46" ht="25.5" customHeight="1" x14ac:dyDescent="0.2">
      <c r="A28" s="51">
        <f>'OSNOVNA PLAČA'!A22</f>
        <v>13</v>
      </c>
      <c r="B28" s="158" t="str">
        <f>IF(LEN('OSNOVNA PLAČA'!B22)&gt;0,'OSNOVNA PLAČA'!B22,"")</f>
        <v>A13</v>
      </c>
      <c r="C28" s="52">
        <f>IF(LEN(B28)&gt;0,'OSNOVNA PLAČA'!C22,"")</f>
        <v>0</v>
      </c>
      <c r="D28" s="54">
        <f>IF(LEN(B28)&gt;0,'OSNOVNA PLAČA'!D22,"")</f>
        <v>0</v>
      </c>
      <c r="E28" s="174">
        <f>IF(LEN(B28)&gt;0,SUM('OBRAČUNANA OSNOVNA PLAČA'!E22:J22),"")</f>
        <v>0</v>
      </c>
      <c r="F28" s="55"/>
      <c r="G28" s="55"/>
      <c r="H28" s="55"/>
      <c r="I28" s="55"/>
      <c r="J28" s="55"/>
      <c r="K28" s="175">
        <f t="shared" si="4"/>
        <v>0</v>
      </c>
      <c r="L28" s="120">
        <f t="shared" si="18"/>
        <v>0</v>
      </c>
      <c r="M28" s="120">
        <f t="shared" si="19"/>
        <v>0</v>
      </c>
      <c r="N28" s="120">
        <f t="shared" si="5"/>
        <v>0</v>
      </c>
      <c r="O28" s="120">
        <f t="shared" si="6"/>
        <v>0</v>
      </c>
      <c r="P28" s="176">
        <f t="shared" si="7"/>
        <v>0</v>
      </c>
      <c r="Q28" s="176">
        <f>IF(LEN(B28)&gt;0,2*'OSNOVNA PLAČA'!E22,"")</f>
        <v>0</v>
      </c>
      <c r="R28" s="177"/>
      <c r="AA28" s="156">
        <f>ROW()</f>
        <v>28</v>
      </c>
      <c r="AB28" s="91" t="e">
        <f t="shared" ca="1" si="8"/>
        <v>#N/A</v>
      </c>
      <c r="AC28" s="91" t="e">
        <f t="shared" ca="1" si="9"/>
        <v>#N/A</v>
      </c>
      <c r="AD28" s="92" t="e">
        <f t="shared" ca="1" si="10"/>
        <v>#N/A</v>
      </c>
      <c r="AE28" s="91" t="e">
        <f t="shared" ca="1" si="11"/>
        <v>#N/A</v>
      </c>
      <c r="AF28" s="92" t="e">
        <f t="shared" ca="1" si="12"/>
        <v>#N/A</v>
      </c>
      <c r="AG28" s="91" t="e">
        <f t="shared" ca="1" si="13"/>
        <v>#N/A</v>
      </c>
      <c r="AH28" s="91" t="e">
        <f t="shared" ca="1" si="14"/>
        <v>#N/A</v>
      </c>
      <c r="AI28" s="93" t="e">
        <f t="shared" ca="1" si="15"/>
        <v>#N/A</v>
      </c>
      <c r="AJ28" s="91" t="e">
        <f t="shared" ca="1" si="16"/>
        <v>#N/A</v>
      </c>
      <c r="AK28" s="91" t="e">
        <f t="shared" ca="1" si="17"/>
        <v>#N/A</v>
      </c>
    </row>
    <row r="29" spans="1:46" ht="25.5" customHeight="1" x14ac:dyDescent="0.2">
      <c r="A29" s="51">
        <f>'OSNOVNA PLAČA'!A23</f>
        <v>14</v>
      </c>
      <c r="B29" s="158" t="str">
        <f>IF(LEN('OSNOVNA PLAČA'!B23)&gt;0,'OSNOVNA PLAČA'!B23,"")</f>
        <v>A14</v>
      </c>
      <c r="C29" s="52">
        <f>IF(LEN(B29)&gt;0,'OSNOVNA PLAČA'!C23,"")</f>
        <v>0</v>
      </c>
      <c r="D29" s="54">
        <f>IF(LEN(B29)&gt;0,'OSNOVNA PLAČA'!D23,"")</f>
        <v>0</v>
      </c>
      <c r="E29" s="174">
        <f>IF(LEN(B29)&gt;0,SUM('OBRAČUNANA OSNOVNA PLAČA'!E23:J23),"")</f>
        <v>0</v>
      </c>
      <c r="F29" s="55"/>
      <c r="G29" s="55"/>
      <c r="H29" s="55"/>
      <c r="I29" s="55"/>
      <c r="J29" s="55"/>
      <c r="K29" s="175">
        <f t="shared" si="4"/>
        <v>0</v>
      </c>
      <c r="L29" s="120">
        <f t="shared" si="18"/>
        <v>0</v>
      </c>
      <c r="M29" s="120">
        <f t="shared" si="19"/>
        <v>0</v>
      </c>
      <c r="N29" s="120">
        <f t="shared" si="5"/>
        <v>0</v>
      </c>
      <c r="O29" s="120">
        <f t="shared" si="6"/>
        <v>0</v>
      </c>
      <c r="P29" s="176">
        <f t="shared" si="7"/>
        <v>0</v>
      </c>
      <c r="Q29" s="176">
        <f>IF(LEN(B29)&gt;0,2*'OSNOVNA PLAČA'!E23,"")</f>
        <v>0</v>
      </c>
      <c r="R29" s="177"/>
      <c r="AA29" s="156">
        <f>ROW()</f>
        <v>29</v>
      </c>
      <c r="AB29" s="91" t="e">
        <f t="shared" ca="1" si="8"/>
        <v>#N/A</v>
      </c>
      <c r="AC29" s="91" t="e">
        <f t="shared" ca="1" si="9"/>
        <v>#N/A</v>
      </c>
      <c r="AD29" s="92" t="e">
        <f t="shared" ca="1" si="10"/>
        <v>#N/A</v>
      </c>
      <c r="AE29" s="91" t="e">
        <f t="shared" ca="1" si="11"/>
        <v>#N/A</v>
      </c>
      <c r="AF29" s="92" t="e">
        <f t="shared" ca="1" si="12"/>
        <v>#N/A</v>
      </c>
      <c r="AG29" s="91" t="e">
        <f t="shared" ca="1" si="13"/>
        <v>#N/A</v>
      </c>
      <c r="AH29" s="91" t="e">
        <f t="shared" ca="1" si="14"/>
        <v>#N/A</v>
      </c>
      <c r="AI29" s="93" t="e">
        <f t="shared" ca="1" si="15"/>
        <v>#N/A</v>
      </c>
      <c r="AJ29" s="91" t="e">
        <f t="shared" ca="1" si="16"/>
        <v>#N/A</v>
      </c>
      <c r="AK29" s="91" t="e">
        <f t="shared" ca="1" si="17"/>
        <v>#N/A</v>
      </c>
    </row>
    <row r="30" spans="1:46" ht="25.5" customHeight="1" x14ac:dyDescent="0.2">
      <c r="A30" s="51">
        <f>'OSNOVNA PLAČA'!A24</f>
        <v>15</v>
      </c>
      <c r="B30" s="158" t="str">
        <f>IF(LEN('OSNOVNA PLAČA'!B24)&gt;0,'OSNOVNA PLAČA'!B24,"")</f>
        <v>A15</v>
      </c>
      <c r="C30" s="52">
        <f>IF(LEN(B30)&gt;0,'OSNOVNA PLAČA'!C24,"")</f>
        <v>0</v>
      </c>
      <c r="D30" s="54">
        <f>IF(LEN(B30)&gt;0,'OSNOVNA PLAČA'!D24,"")</f>
        <v>0</v>
      </c>
      <c r="E30" s="174">
        <f>IF(LEN(B30)&gt;0,SUM('OBRAČUNANA OSNOVNA PLAČA'!E24:J24),"")</f>
        <v>0</v>
      </c>
      <c r="F30" s="55"/>
      <c r="G30" s="55"/>
      <c r="H30" s="55"/>
      <c r="I30" s="55"/>
      <c r="J30" s="55"/>
      <c r="K30" s="175">
        <f t="shared" si="4"/>
        <v>0</v>
      </c>
      <c r="L30" s="120">
        <f t="shared" si="18"/>
        <v>0</v>
      </c>
      <c r="M30" s="120">
        <f t="shared" si="19"/>
        <v>0</v>
      </c>
      <c r="N30" s="120">
        <f t="shared" si="5"/>
        <v>0</v>
      </c>
      <c r="O30" s="120">
        <f t="shared" si="6"/>
        <v>0</v>
      </c>
      <c r="P30" s="176">
        <f t="shared" si="7"/>
        <v>0</v>
      </c>
      <c r="Q30" s="176">
        <f>IF(LEN(B30)&gt;0,2*'OSNOVNA PLAČA'!E24,"")</f>
        <v>0</v>
      </c>
      <c r="R30" s="177"/>
      <c r="AA30" s="156">
        <f>ROW()</f>
        <v>30</v>
      </c>
      <c r="AB30" s="91" t="e">
        <f t="shared" ca="1" si="8"/>
        <v>#N/A</v>
      </c>
      <c r="AC30" s="91" t="e">
        <f t="shared" ca="1" si="9"/>
        <v>#N/A</v>
      </c>
      <c r="AD30" s="92" t="e">
        <f t="shared" ca="1" si="10"/>
        <v>#N/A</v>
      </c>
      <c r="AE30" s="91" t="e">
        <f t="shared" ca="1" si="11"/>
        <v>#N/A</v>
      </c>
      <c r="AF30" s="92" t="e">
        <f t="shared" ca="1" si="12"/>
        <v>#N/A</v>
      </c>
      <c r="AG30" s="91" t="e">
        <f t="shared" ca="1" si="13"/>
        <v>#N/A</v>
      </c>
      <c r="AH30" s="91" t="e">
        <f t="shared" ca="1" si="14"/>
        <v>#N/A</v>
      </c>
      <c r="AI30" s="93" t="e">
        <f t="shared" ca="1" si="15"/>
        <v>#N/A</v>
      </c>
      <c r="AJ30" s="91" t="e">
        <f t="shared" ca="1" si="16"/>
        <v>#N/A</v>
      </c>
      <c r="AK30" s="91" t="e">
        <f t="shared" ca="1" si="17"/>
        <v>#N/A</v>
      </c>
    </row>
    <row r="31" spans="1:46" ht="25.5" customHeight="1" x14ac:dyDescent="0.2">
      <c r="A31" s="51">
        <f>'OSNOVNA PLAČA'!A25</f>
        <v>16</v>
      </c>
      <c r="B31" s="158" t="str">
        <f>IF(LEN('OSNOVNA PLAČA'!B25)&gt;0,'OSNOVNA PLAČA'!B25,"")</f>
        <v>A16</v>
      </c>
      <c r="C31" s="52">
        <f>IF(LEN(B31)&gt;0,'OSNOVNA PLAČA'!C25,"")</f>
        <v>0</v>
      </c>
      <c r="D31" s="54">
        <f>IF(LEN(B31)&gt;0,'OSNOVNA PLAČA'!D25,"")</f>
        <v>0</v>
      </c>
      <c r="E31" s="174">
        <f>IF(LEN(B31)&gt;0,SUM('OBRAČUNANA OSNOVNA PLAČA'!E25:J25),"")</f>
        <v>0</v>
      </c>
      <c r="F31" s="55"/>
      <c r="G31" s="55"/>
      <c r="H31" s="55"/>
      <c r="I31" s="55"/>
      <c r="J31" s="55"/>
      <c r="K31" s="175">
        <f t="shared" si="4"/>
        <v>0</v>
      </c>
      <c r="L31" s="120">
        <f t="shared" si="18"/>
        <v>0</v>
      </c>
      <c r="M31" s="120">
        <f t="shared" si="19"/>
        <v>0</v>
      </c>
      <c r="N31" s="120">
        <f t="shared" si="5"/>
        <v>0</v>
      </c>
      <c r="O31" s="120">
        <f t="shared" si="6"/>
        <v>0</v>
      </c>
      <c r="P31" s="176">
        <f t="shared" si="7"/>
        <v>0</v>
      </c>
      <c r="Q31" s="176">
        <f>IF(LEN(B31)&gt;0,2*'OSNOVNA PLAČA'!E25,"")</f>
        <v>0</v>
      </c>
      <c r="R31" s="177"/>
      <c r="AA31" s="156">
        <f>ROW()</f>
        <v>31</v>
      </c>
      <c r="AB31" s="91" t="e">
        <f t="shared" ca="1" si="8"/>
        <v>#N/A</v>
      </c>
      <c r="AC31" s="91" t="e">
        <f t="shared" ca="1" si="9"/>
        <v>#N/A</v>
      </c>
      <c r="AD31" s="92" t="e">
        <f t="shared" ca="1" si="10"/>
        <v>#N/A</v>
      </c>
      <c r="AE31" s="91" t="e">
        <f t="shared" ca="1" si="11"/>
        <v>#N/A</v>
      </c>
      <c r="AF31" s="92" t="e">
        <f t="shared" ca="1" si="12"/>
        <v>#N/A</v>
      </c>
      <c r="AG31" s="91" t="e">
        <f t="shared" ca="1" si="13"/>
        <v>#N/A</v>
      </c>
      <c r="AH31" s="91" t="e">
        <f t="shared" ca="1" si="14"/>
        <v>#N/A</v>
      </c>
      <c r="AI31" s="93" t="e">
        <f t="shared" ca="1" si="15"/>
        <v>#N/A</v>
      </c>
      <c r="AJ31" s="91" t="e">
        <f t="shared" ca="1" si="16"/>
        <v>#N/A</v>
      </c>
      <c r="AK31" s="91" t="e">
        <f t="shared" ca="1" si="17"/>
        <v>#N/A</v>
      </c>
    </row>
    <row r="32" spans="1:46" ht="25.5" customHeight="1" x14ac:dyDescent="0.2">
      <c r="A32" s="51">
        <f>'OSNOVNA PLAČA'!A26</f>
        <v>17</v>
      </c>
      <c r="B32" s="158" t="str">
        <f>IF(LEN('OSNOVNA PLAČA'!B26)&gt;0,'OSNOVNA PLAČA'!B26,"")</f>
        <v>A17</v>
      </c>
      <c r="C32" s="52">
        <f>IF(LEN(B32)&gt;0,'OSNOVNA PLAČA'!C26,"")</f>
        <v>0</v>
      </c>
      <c r="D32" s="54">
        <f>IF(LEN(B32)&gt;0,'OSNOVNA PLAČA'!D26,"")</f>
        <v>0</v>
      </c>
      <c r="E32" s="174">
        <f>IF(LEN(B32)&gt;0,SUM('OBRAČUNANA OSNOVNA PLAČA'!E26:J26),"")</f>
        <v>0</v>
      </c>
      <c r="F32" s="55"/>
      <c r="G32" s="55"/>
      <c r="H32" s="55"/>
      <c r="I32" s="55"/>
      <c r="J32" s="55"/>
      <c r="K32" s="175">
        <f t="shared" si="4"/>
        <v>0</v>
      </c>
      <c r="L32" s="120">
        <f t="shared" si="18"/>
        <v>0</v>
      </c>
      <c r="M32" s="120">
        <f t="shared" si="19"/>
        <v>0</v>
      </c>
      <c r="N32" s="120">
        <f t="shared" si="5"/>
        <v>0</v>
      </c>
      <c r="O32" s="120">
        <f t="shared" si="6"/>
        <v>0</v>
      </c>
      <c r="P32" s="176">
        <f t="shared" si="7"/>
        <v>0</v>
      </c>
      <c r="Q32" s="176">
        <f>IF(LEN(B32)&gt;0,2*'OSNOVNA PLAČA'!E26,"")</f>
        <v>0</v>
      </c>
      <c r="R32" s="177"/>
      <c r="AA32" s="156">
        <f>ROW()</f>
        <v>32</v>
      </c>
      <c r="AB32" s="91" t="e">
        <f t="shared" ca="1" si="8"/>
        <v>#N/A</v>
      </c>
      <c r="AC32" s="91" t="e">
        <f t="shared" ca="1" si="9"/>
        <v>#N/A</v>
      </c>
      <c r="AD32" s="92" t="e">
        <f t="shared" ca="1" si="10"/>
        <v>#N/A</v>
      </c>
      <c r="AE32" s="91" t="e">
        <f t="shared" ca="1" si="11"/>
        <v>#N/A</v>
      </c>
      <c r="AF32" s="92" t="e">
        <f t="shared" ca="1" si="12"/>
        <v>#N/A</v>
      </c>
      <c r="AG32" s="91" t="e">
        <f t="shared" ca="1" si="13"/>
        <v>#N/A</v>
      </c>
      <c r="AH32" s="91" t="e">
        <f t="shared" ca="1" si="14"/>
        <v>#N/A</v>
      </c>
      <c r="AI32" s="93" t="e">
        <f t="shared" ca="1" si="15"/>
        <v>#N/A</v>
      </c>
      <c r="AJ32" s="91" t="e">
        <f t="shared" ca="1" si="16"/>
        <v>#N/A</v>
      </c>
      <c r="AK32" s="91" t="e">
        <f t="shared" ca="1" si="17"/>
        <v>#N/A</v>
      </c>
    </row>
    <row r="33" spans="1:37" ht="25.5" customHeight="1" x14ac:dyDescent="0.2">
      <c r="A33" s="51">
        <f>'OSNOVNA PLAČA'!A27</f>
        <v>18</v>
      </c>
      <c r="B33" s="158" t="str">
        <f>IF(LEN('OSNOVNA PLAČA'!B27)&gt;0,'OSNOVNA PLAČA'!B27,"")</f>
        <v>A18</v>
      </c>
      <c r="C33" s="52">
        <f>IF(LEN(B33)&gt;0,'OSNOVNA PLAČA'!C27,"")</f>
        <v>0</v>
      </c>
      <c r="D33" s="54">
        <f>IF(LEN(B33)&gt;0,'OSNOVNA PLAČA'!D27,"")</f>
        <v>0</v>
      </c>
      <c r="E33" s="174">
        <f>IF(LEN(B33)&gt;0,SUM('OBRAČUNANA OSNOVNA PLAČA'!E27:J27),"")</f>
        <v>0</v>
      </c>
      <c r="F33" s="55"/>
      <c r="G33" s="55"/>
      <c r="H33" s="55"/>
      <c r="I33" s="55"/>
      <c r="J33" s="55"/>
      <c r="K33" s="175">
        <f t="shared" si="4"/>
        <v>0</v>
      </c>
      <c r="L33" s="120">
        <f t="shared" si="18"/>
        <v>0</v>
      </c>
      <c r="M33" s="120">
        <f t="shared" si="19"/>
        <v>0</v>
      </c>
      <c r="N33" s="120">
        <f t="shared" si="5"/>
        <v>0</v>
      </c>
      <c r="O33" s="120">
        <f t="shared" si="6"/>
        <v>0</v>
      </c>
      <c r="P33" s="176">
        <f t="shared" si="7"/>
        <v>0</v>
      </c>
      <c r="Q33" s="176">
        <f>IF(LEN(B33)&gt;0,2*'OSNOVNA PLAČA'!E27,"")</f>
        <v>0</v>
      </c>
      <c r="R33" s="177"/>
      <c r="AA33" s="156">
        <f>ROW()</f>
        <v>33</v>
      </c>
      <c r="AB33" s="91" t="e">
        <f t="shared" ca="1" si="8"/>
        <v>#N/A</v>
      </c>
      <c r="AC33" s="91" t="e">
        <f t="shared" ca="1" si="9"/>
        <v>#N/A</v>
      </c>
      <c r="AD33" s="92" t="e">
        <f t="shared" ca="1" si="10"/>
        <v>#N/A</v>
      </c>
      <c r="AE33" s="91" t="e">
        <f t="shared" ca="1" si="11"/>
        <v>#N/A</v>
      </c>
      <c r="AF33" s="92" t="e">
        <f t="shared" ca="1" si="12"/>
        <v>#N/A</v>
      </c>
      <c r="AG33" s="91" t="e">
        <f t="shared" ca="1" si="13"/>
        <v>#N/A</v>
      </c>
      <c r="AH33" s="91" t="e">
        <f t="shared" ca="1" si="14"/>
        <v>#N/A</v>
      </c>
      <c r="AI33" s="93" t="e">
        <f t="shared" ca="1" si="15"/>
        <v>#N/A</v>
      </c>
      <c r="AJ33" s="91" t="e">
        <f t="shared" ca="1" si="16"/>
        <v>#N/A</v>
      </c>
      <c r="AK33" s="91" t="e">
        <f t="shared" ca="1" si="17"/>
        <v>#N/A</v>
      </c>
    </row>
    <row r="34" spans="1:37" ht="25.5" customHeight="1" x14ac:dyDescent="0.2">
      <c r="A34" s="51">
        <f>'OSNOVNA PLAČA'!A28</f>
        <v>19</v>
      </c>
      <c r="B34" s="158" t="str">
        <f>IF(LEN('OSNOVNA PLAČA'!B28)&gt;0,'OSNOVNA PLAČA'!B28,"")</f>
        <v>A19</v>
      </c>
      <c r="C34" s="52">
        <f>IF(LEN(B34)&gt;0,'OSNOVNA PLAČA'!C28,"")</f>
        <v>0</v>
      </c>
      <c r="D34" s="54">
        <f>IF(LEN(B34)&gt;0,'OSNOVNA PLAČA'!D28,"")</f>
        <v>0</v>
      </c>
      <c r="E34" s="174">
        <f>IF(LEN(B34)&gt;0,SUM('OBRAČUNANA OSNOVNA PLAČA'!E28:J28),"")</f>
        <v>0</v>
      </c>
      <c r="F34" s="55"/>
      <c r="G34" s="55"/>
      <c r="H34" s="55"/>
      <c r="I34" s="55"/>
      <c r="J34" s="55"/>
      <c r="K34" s="175">
        <f t="shared" si="4"/>
        <v>0</v>
      </c>
      <c r="L34" s="120">
        <f t="shared" si="18"/>
        <v>0</v>
      </c>
      <c r="M34" s="120">
        <f t="shared" si="19"/>
        <v>0</v>
      </c>
      <c r="N34" s="120">
        <f t="shared" si="5"/>
        <v>0</v>
      </c>
      <c r="O34" s="120">
        <f t="shared" si="6"/>
        <v>0</v>
      </c>
      <c r="P34" s="176">
        <f t="shared" si="7"/>
        <v>0</v>
      </c>
      <c r="Q34" s="176">
        <f>IF(LEN(B34)&gt;0,2*'OSNOVNA PLAČA'!E28,"")</f>
        <v>0</v>
      </c>
      <c r="R34" s="177"/>
      <c r="AA34" s="156">
        <f>ROW()</f>
        <v>34</v>
      </c>
      <c r="AB34" s="91" t="e">
        <f t="shared" ca="1" si="8"/>
        <v>#N/A</v>
      </c>
      <c r="AC34" s="91" t="e">
        <f t="shared" ca="1" si="9"/>
        <v>#N/A</v>
      </c>
      <c r="AD34" s="92" t="e">
        <f t="shared" ca="1" si="10"/>
        <v>#N/A</v>
      </c>
      <c r="AE34" s="91" t="e">
        <f t="shared" ca="1" si="11"/>
        <v>#N/A</v>
      </c>
      <c r="AF34" s="92" t="e">
        <f t="shared" ca="1" si="12"/>
        <v>#N/A</v>
      </c>
      <c r="AG34" s="91" t="e">
        <f t="shared" ca="1" si="13"/>
        <v>#N/A</v>
      </c>
      <c r="AH34" s="91" t="e">
        <f t="shared" ca="1" si="14"/>
        <v>#N/A</v>
      </c>
      <c r="AI34" s="93" t="e">
        <f t="shared" ca="1" si="15"/>
        <v>#N/A</v>
      </c>
      <c r="AJ34" s="91" t="e">
        <f t="shared" ca="1" si="16"/>
        <v>#N/A</v>
      </c>
      <c r="AK34" s="91" t="e">
        <f t="shared" ca="1" si="17"/>
        <v>#N/A</v>
      </c>
    </row>
    <row r="35" spans="1:37" ht="25.5" customHeight="1" x14ac:dyDescent="0.2">
      <c r="A35" s="51">
        <f>'OSNOVNA PLAČA'!A29</f>
        <v>20</v>
      </c>
      <c r="B35" s="158" t="str">
        <f>IF(LEN('OSNOVNA PLAČA'!B29)&gt;0,'OSNOVNA PLAČA'!B29,"")</f>
        <v>A20</v>
      </c>
      <c r="C35" s="52">
        <f>IF(LEN(B35)&gt;0,'OSNOVNA PLAČA'!C29,"")</f>
        <v>0</v>
      </c>
      <c r="D35" s="54">
        <f>IF(LEN(B35)&gt;0,'OSNOVNA PLAČA'!D29,"")</f>
        <v>0</v>
      </c>
      <c r="E35" s="174">
        <f>IF(LEN(B35)&gt;0,SUM('OBRAČUNANA OSNOVNA PLAČA'!E29:J29),"")</f>
        <v>0</v>
      </c>
      <c r="F35" s="55"/>
      <c r="G35" s="55"/>
      <c r="H35" s="55"/>
      <c r="I35" s="55"/>
      <c r="J35" s="55"/>
      <c r="K35" s="175">
        <f t="shared" si="4"/>
        <v>0</v>
      </c>
      <c r="L35" s="120">
        <f t="shared" si="18"/>
        <v>0</v>
      </c>
      <c r="M35" s="120">
        <f t="shared" si="19"/>
        <v>0</v>
      </c>
      <c r="N35" s="120">
        <f t="shared" si="5"/>
        <v>0</v>
      </c>
      <c r="O35" s="120">
        <f t="shared" si="6"/>
        <v>0</v>
      </c>
      <c r="P35" s="176">
        <f t="shared" si="7"/>
        <v>0</v>
      </c>
      <c r="Q35" s="176">
        <f>IF(LEN(B35)&gt;0,2*'OSNOVNA PLAČA'!E29,"")</f>
        <v>0</v>
      </c>
      <c r="R35" s="177"/>
      <c r="AA35" s="156">
        <f>ROW()</f>
        <v>35</v>
      </c>
      <c r="AB35" s="91" t="e">
        <f t="shared" ca="1" si="8"/>
        <v>#N/A</v>
      </c>
      <c r="AC35" s="91" t="e">
        <f t="shared" ca="1" si="9"/>
        <v>#N/A</v>
      </c>
      <c r="AD35" s="92" t="e">
        <f t="shared" ca="1" si="10"/>
        <v>#N/A</v>
      </c>
      <c r="AE35" s="91" t="e">
        <f t="shared" ca="1" si="11"/>
        <v>#N/A</v>
      </c>
      <c r="AF35" s="92" t="e">
        <f t="shared" ca="1" si="12"/>
        <v>#N/A</v>
      </c>
      <c r="AG35" s="91" t="e">
        <f t="shared" ca="1" si="13"/>
        <v>#N/A</v>
      </c>
      <c r="AH35" s="91" t="e">
        <f t="shared" ca="1" si="14"/>
        <v>#N/A</v>
      </c>
      <c r="AI35" s="93" t="e">
        <f t="shared" ca="1" si="15"/>
        <v>#N/A</v>
      </c>
      <c r="AJ35" s="91" t="e">
        <f t="shared" ca="1" si="16"/>
        <v>#N/A</v>
      </c>
      <c r="AK35" s="91" t="e">
        <f t="shared" ca="1" si="17"/>
        <v>#N/A</v>
      </c>
    </row>
    <row r="36" spans="1:37" ht="25.5" customHeight="1" x14ac:dyDescent="0.2">
      <c r="A36" s="51">
        <f>'OSNOVNA PLAČA'!A30</f>
        <v>21</v>
      </c>
      <c r="B36" s="158" t="str">
        <f>IF(LEN('OSNOVNA PLAČA'!B30)&gt;0,'OSNOVNA PLAČA'!B30,"")</f>
        <v>A21</v>
      </c>
      <c r="C36" s="52">
        <f>IF(LEN(B36)&gt;0,'OSNOVNA PLAČA'!C30,"")</f>
        <v>0</v>
      </c>
      <c r="D36" s="54">
        <f>IF(LEN(B36)&gt;0,'OSNOVNA PLAČA'!D30,"")</f>
        <v>0</v>
      </c>
      <c r="E36" s="174">
        <f>IF(LEN(B36)&gt;0,SUM('OBRAČUNANA OSNOVNA PLAČA'!E30:J30),"")</f>
        <v>0</v>
      </c>
      <c r="F36" s="55"/>
      <c r="G36" s="55"/>
      <c r="H36" s="55"/>
      <c r="I36" s="55"/>
      <c r="J36" s="55"/>
      <c r="K36" s="175">
        <f t="shared" si="4"/>
        <v>0</v>
      </c>
      <c r="L36" s="120">
        <f t="shared" si="18"/>
        <v>0</v>
      </c>
      <c r="M36" s="120">
        <f t="shared" si="19"/>
        <v>0</v>
      </c>
      <c r="N36" s="120">
        <f t="shared" si="5"/>
        <v>0</v>
      </c>
      <c r="O36" s="120">
        <f t="shared" si="6"/>
        <v>0</v>
      </c>
      <c r="P36" s="176">
        <f t="shared" si="7"/>
        <v>0</v>
      </c>
      <c r="Q36" s="176">
        <f>IF(LEN(B36)&gt;0,2*'OSNOVNA PLAČA'!E30,"")</f>
        <v>0</v>
      </c>
      <c r="R36" s="177"/>
      <c r="AA36" s="156">
        <f>ROW()</f>
        <v>36</v>
      </c>
      <c r="AB36" s="91" t="e">
        <f t="shared" ca="1" si="8"/>
        <v>#N/A</v>
      </c>
      <c r="AC36" s="91" t="e">
        <f t="shared" ca="1" si="9"/>
        <v>#N/A</v>
      </c>
      <c r="AD36" s="92" t="e">
        <f t="shared" ca="1" si="10"/>
        <v>#N/A</v>
      </c>
      <c r="AE36" s="91" t="e">
        <f t="shared" ca="1" si="11"/>
        <v>#N/A</v>
      </c>
      <c r="AF36" s="92" t="e">
        <f t="shared" ca="1" si="12"/>
        <v>#N/A</v>
      </c>
      <c r="AG36" s="91" t="e">
        <f t="shared" ca="1" si="13"/>
        <v>#N/A</v>
      </c>
      <c r="AH36" s="91" t="e">
        <f t="shared" ca="1" si="14"/>
        <v>#N/A</v>
      </c>
      <c r="AI36" s="93" t="e">
        <f t="shared" ca="1" si="15"/>
        <v>#N/A</v>
      </c>
      <c r="AJ36" s="91" t="e">
        <f t="shared" ca="1" si="16"/>
        <v>#N/A</v>
      </c>
      <c r="AK36" s="91" t="e">
        <f t="shared" ca="1" si="17"/>
        <v>#N/A</v>
      </c>
    </row>
    <row r="37" spans="1:37" ht="25.5" customHeight="1" x14ac:dyDescent="0.2">
      <c r="A37" s="51">
        <f>'OSNOVNA PLAČA'!A31</f>
        <v>22</v>
      </c>
      <c r="B37" s="158" t="str">
        <f>IF(LEN('OSNOVNA PLAČA'!B31)&gt;0,'OSNOVNA PLAČA'!B31,"")</f>
        <v>A22</v>
      </c>
      <c r="C37" s="52">
        <f>IF(LEN(B37)&gt;0,'OSNOVNA PLAČA'!C31,"")</f>
        <v>0</v>
      </c>
      <c r="D37" s="54">
        <f>IF(LEN(B37)&gt;0,'OSNOVNA PLAČA'!D31,"")</f>
        <v>0</v>
      </c>
      <c r="E37" s="174">
        <f>IF(LEN(B37)&gt;0,SUM('OBRAČUNANA OSNOVNA PLAČA'!E31:J31),"")</f>
        <v>0</v>
      </c>
      <c r="F37" s="55"/>
      <c r="G37" s="55"/>
      <c r="H37" s="55"/>
      <c r="I37" s="55"/>
      <c r="J37" s="55"/>
      <c r="K37" s="175">
        <f t="shared" si="4"/>
        <v>0</v>
      </c>
      <c r="L37" s="120">
        <f t="shared" si="18"/>
        <v>0</v>
      </c>
      <c r="M37" s="120">
        <f t="shared" si="19"/>
        <v>0</v>
      </c>
      <c r="N37" s="120">
        <f t="shared" si="5"/>
        <v>0</v>
      </c>
      <c r="O37" s="120">
        <f t="shared" si="6"/>
        <v>0</v>
      </c>
      <c r="P37" s="176">
        <f t="shared" si="7"/>
        <v>0</v>
      </c>
      <c r="Q37" s="176">
        <f>IF(LEN(B37)&gt;0,2*'OSNOVNA PLAČA'!E31,"")</f>
        <v>0</v>
      </c>
      <c r="R37" s="177"/>
      <c r="AA37" s="156">
        <f>ROW()</f>
        <v>37</v>
      </c>
      <c r="AB37" s="91" t="e">
        <f t="shared" ca="1" si="8"/>
        <v>#N/A</v>
      </c>
      <c r="AC37" s="91" t="e">
        <f t="shared" ca="1" si="9"/>
        <v>#N/A</v>
      </c>
      <c r="AD37" s="92" t="e">
        <f t="shared" ca="1" si="10"/>
        <v>#N/A</v>
      </c>
      <c r="AE37" s="91" t="e">
        <f t="shared" ca="1" si="11"/>
        <v>#N/A</v>
      </c>
      <c r="AF37" s="92" t="e">
        <f t="shared" ca="1" si="12"/>
        <v>#N/A</v>
      </c>
      <c r="AG37" s="91" t="e">
        <f t="shared" ca="1" si="13"/>
        <v>#N/A</v>
      </c>
      <c r="AH37" s="91" t="e">
        <f t="shared" ca="1" si="14"/>
        <v>#N/A</v>
      </c>
      <c r="AI37" s="93" t="e">
        <f t="shared" ca="1" si="15"/>
        <v>#N/A</v>
      </c>
      <c r="AJ37" s="91" t="e">
        <f t="shared" ca="1" si="16"/>
        <v>#N/A</v>
      </c>
      <c r="AK37" s="91" t="e">
        <f t="shared" ca="1" si="17"/>
        <v>#N/A</v>
      </c>
    </row>
    <row r="38" spans="1:37" ht="25.5" customHeight="1" x14ac:dyDescent="0.2">
      <c r="A38" s="51">
        <f>'OSNOVNA PLAČA'!A32</f>
        <v>23</v>
      </c>
      <c r="B38" s="158" t="str">
        <f>IF(LEN('OSNOVNA PLAČA'!B32)&gt;0,'OSNOVNA PLAČA'!B32,"")</f>
        <v>A23</v>
      </c>
      <c r="C38" s="52">
        <f>IF(LEN(B38)&gt;0,'OSNOVNA PLAČA'!C32,"")</f>
        <v>0</v>
      </c>
      <c r="D38" s="54">
        <f>IF(LEN(B38)&gt;0,'OSNOVNA PLAČA'!D32,"")</f>
        <v>0</v>
      </c>
      <c r="E38" s="174">
        <f>IF(LEN(B38)&gt;0,SUM('OBRAČUNANA OSNOVNA PLAČA'!E32:J32),"")</f>
        <v>0</v>
      </c>
      <c r="F38" s="55"/>
      <c r="G38" s="55"/>
      <c r="H38" s="55"/>
      <c r="I38" s="55"/>
      <c r="J38" s="55"/>
      <c r="K38" s="175">
        <f t="shared" si="4"/>
        <v>0</v>
      </c>
      <c r="L38" s="120">
        <f t="shared" si="18"/>
        <v>0</v>
      </c>
      <c r="M38" s="120">
        <f t="shared" si="19"/>
        <v>0</v>
      </c>
      <c r="N38" s="120">
        <f t="shared" si="5"/>
        <v>0</v>
      </c>
      <c r="O38" s="120">
        <f t="shared" si="6"/>
        <v>0</v>
      </c>
      <c r="P38" s="176">
        <f t="shared" si="7"/>
        <v>0</v>
      </c>
      <c r="Q38" s="176">
        <f>IF(LEN(B38)&gt;0,2*'OSNOVNA PLAČA'!E32,"")</f>
        <v>0</v>
      </c>
      <c r="R38" s="177"/>
      <c r="AA38" s="156">
        <f>ROW()</f>
        <v>38</v>
      </c>
      <c r="AB38" s="91" t="e">
        <f t="shared" ca="1" si="8"/>
        <v>#N/A</v>
      </c>
      <c r="AC38" s="91" t="e">
        <f t="shared" ca="1" si="9"/>
        <v>#N/A</v>
      </c>
      <c r="AD38" s="92" t="e">
        <f t="shared" ca="1" si="10"/>
        <v>#N/A</v>
      </c>
      <c r="AE38" s="91" t="e">
        <f t="shared" ca="1" si="11"/>
        <v>#N/A</v>
      </c>
      <c r="AF38" s="92" t="e">
        <f t="shared" ca="1" si="12"/>
        <v>#N/A</v>
      </c>
      <c r="AG38" s="91" t="e">
        <f t="shared" ca="1" si="13"/>
        <v>#N/A</v>
      </c>
      <c r="AH38" s="91" t="e">
        <f t="shared" ca="1" si="14"/>
        <v>#N/A</v>
      </c>
      <c r="AI38" s="93" t="e">
        <f t="shared" ca="1" si="15"/>
        <v>#N/A</v>
      </c>
      <c r="AJ38" s="91" t="e">
        <f t="shared" ca="1" si="16"/>
        <v>#N/A</v>
      </c>
      <c r="AK38" s="91" t="e">
        <f t="shared" ca="1" si="17"/>
        <v>#N/A</v>
      </c>
    </row>
    <row r="39" spans="1:37" ht="25.5" customHeight="1" x14ac:dyDescent="0.2">
      <c r="A39" s="51">
        <f>'OSNOVNA PLAČA'!A33</f>
        <v>24</v>
      </c>
      <c r="B39" s="158" t="str">
        <f>IF(LEN('OSNOVNA PLAČA'!B33)&gt;0,'OSNOVNA PLAČA'!B33,"")</f>
        <v>A24</v>
      </c>
      <c r="C39" s="52">
        <f>IF(LEN(B39)&gt;0,'OSNOVNA PLAČA'!C33,"")</f>
        <v>0</v>
      </c>
      <c r="D39" s="54">
        <f>IF(LEN(B39)&gt;0,'OSNOVNA PLAČA'!D33,"")</f>
        <v>0</v>
      </c>
      <c r="E39" s="174">
        <f>IF(LEN(B39)&gt;0,SUM('OBRAČUNANA OSNOVNA PLAČA'!E33:J33),"")</f>
        <v>0</v>
      </c>
      <c r="F39" s="55"/>
      <c r="G39" s="55"/>
      <c r="H39" s="55"/>
      <c r="I39" s="55"/>
      <c r="J39" s="55"/>
      <c r="K39" s="175">
        <f t="shared" si="4"/>
        <v>0</v>
      </c>
      <c r="L39" s="120">
        <f t="shared" si="18"/>
        <v>0</v>
      </c>
      <c r="M39" s="120">
        <f t="shared" si="19"/>
        <v>0</v>
      </c>
      <c r="N39" s="120">
        <f t="shared" si="5"/>
        <v>0</v>
      </c>
      <c r="O39" s="120">
        <f t="shared" si="6"/>
        <v>0</v>
      </c>
      <c r="P39" s="176">
        <f t="shared" si="7"/>
        <v>0</v>
      </c>
      <c r="Q39" s="176">
        <f>IF(LEN(B39)&gt;0,2*'OSNOVNA PLAČA'!E33,"")</f>
        <v>0</v>
      </c>
      <c r="R39" s="177"/>
      <c r="AA39" s="156">
        <f>ROW()</f>
        <v>39</v>
      </c>
      <c r="AB39" s="91" t="e">
        <f t="shared" ca="1" si="8"/>
        <v>#N/A</v>
      </c>
      <c r="AC39" s="91" t="e">
        <f t="shared" ca="1" si="9"/>
        <v>#N/A</v>
      </c>
      <c r="AD39" s="92" t="e">
        <f t="shared" ca="1" si="10"/>
        <v>#N/A</v>
      </c>
      <c r="AE39" s="91" t="e">
        <f t="shared" ca="1" si="11"/>
        <v>#N/A</v>
      </c>
      <c r="AF39" s="92" t="e">
        <f t="shared" ca="1" si="12"/>
        <v>#N/A</v>
      </c>
      <c r="AG39" s="91" t="e">
        <f t="shared" ca="1" si="13"/>
        <v>#N/A</v>
      </c>
      <c r="AH39" s="91" t="e">
        <f t="shared" ca="1" si="14"/>
        <v>#N/A</v>
      </c>
      <c r="AI39" s="93" t="e">
        <f t="shared" ca="1" si="15"/>
        <v>#N/A</v>
      </c>
      <c r="AJ39" s="91" t="e">
        <f t="shared" ca="1" si="16"/>
        <v>#N/A</v>
      </c>
      <c r="AK39" s="91" t="e">
        <f t="shared" ca="1" si="17"/>
        <v>#N/A</v>
      </c>
    </row>
    <row r="40" spans="1:37" ht="25.5" customHeight="1" x14ac:dyDescent="0.2">
      <c r="A40" s="51">
        <f>'OSNOVNA PLAČA'!A34</f>
        <v>25</v>
      </c>
      <c r="B40" s="158" t="str">
        <f>IF(LEN('OSNOVNA PLAČA'!B34)&gt;0,'OSNOVNA PLAČA'!B34,"")</f>
        <v>A25</v>
      </c>
      <c r="C40" s="52">
        <f>IF(LEN(B40)&gt;0,'OSNOVNA PLAČA'!C34,"")</f>
        <v>0</v>
      </c>
      <c r="D40" s="54">
        <f>IF(LEN(B40)&gt;0,'OSNOVNA PLAČA'!D34,"")</f>
        <v>0</v>
      </c>
      <c r="E40" s="174">
        <f>IF(LEN(B40)&gt;0,SUM('OBRAČUNANA OSNOVNA PLAČA'!E34:J34),"")</f>
        <v>0</v>
      </c>
      <c r="F40" s="55"/>
      <c r="G40" s="55"/>
      <c r="H40" s="55"/>
      <c r="I40" s="55"/>
      <c r="J40" s="55"/>
      <c r="K40" s="175">
        <f t="shared" si="4"/>
        <v>0</v>
      </c>
      <c r="L40" s="120">
        <f t="shared" si="18"/>
        <v>0</v>
      </c>
      <c r="M40" s="120">
        <f t="shared" si="19"/>
        <v>0</v>
      </c>
      <c r="N40" s="120">
        <f t="shared" si="5"/>
        <v>0</v>
      </c>
      <c r="O40" s="120">
        <f t="shared" si="6"/>
        <v>0</v>
      </c>
      <c r="P40" s="176">
        <f t="shared" si="7"/>
        <v>0</v>
      </c>
      <c r="Q40" s="176">
        <f>IF(LEN(B40)&gt;0,2*'OSNOVNA PLAČA'!E34,"")</f>
        <v>0</v>
      </c>
      <c r="R40" s="177"/>
      <c r="AA40" s="156">
        <f>ROW()</f>
        <v>40</v>
      </c>
      <c r="AB40" s="91" t="e">
        <f t="shared" ca="1" si="8"/>
        <v>#N/A</v>
      </c>
      <c r="AC40" s="91" t="e">
        <f t="shared" ca="1" si="9"/>
        <v>#N/A</v>
      </c>
      <c r="AD40" s="92" t="e">
        <f t="shared" ca="1" si="10"/>
        <v>#N/A</v>
      </c>
      <c r="AE40" s="91" t="e">
        <f t="shared" ca="1" si="11"/>
        <v>#N/A</v>
      </c>
      <c r="AF40" s="92" t="e">
        <f t="shared" ca="1" si="12"/>
        <v>#N/A</v>
      </c>
      <c r="AG40" s="91" t="e">
        <f t="shared" ca="1" si="13"/>
        <v>#N/A</v>
      </c>
      <c r="AH40" s="91" t="e">
        <f t="shared" ca="1" si="14"/>
        <v>#N/A</v>
      </c>
      <c r="AI40" s="93" t="e">
        <f t="shared" ca="1" si="15"/>
        <v>#N/A</v>
      </c>
      <c r="AJ40" s="91" t="e">
        <f t="shared" ca="1" si="16"/>
        <v>#N/A</v>
      </c>
      <c r="AK40" s="91" t="e">
        <f t="shared" ca="1" si="17"/>
        <v>#N/A</v>
      </c>
    </row>
    <row r="41" spans="1:37" ht="25.5" customHeight="1" x14ac:dyDescent="0.2">
      <c r="A41" s="51">
        <f>'OSNOVNA PLAČA'!A35</f>
        <v>26</v>
      </c>
      <c r="B41" s="158" t="str">
        <f>IF(LEN('OSNOVNA PLAČA'!B35)&gt;0,'OSNOVNA PLAČA'!B35,"")</f>
        <v>A26</v>
      </c>
      <c r="C41" s="52">
        <f>IF(LEN(B41)&gt;0,'OSNOVNA PLAČA'!C35,"")</f>
        <v>0</v>
      </c>
      <c r="D41" s="54">
        <f>IF(LEN(B41)&gt;0,'OSNOVNA PLAČA'!D35,"")</f>
        <v>0</v>
      </c>
      <c r="E41" s="174">
        <f>IF(LEN(B41)&gt;0,SUM('OBRAČUNANA OSNOVNA PLAČA'!E35:J35),"")</f>
        <v>0</v>
      </c>
      <c r="F41" s="55"/>
      <c r="G41" s="55"/>
      <c r="H41" s="55"/>
      <c r="I41" s="55"/>
      <c r="J41" s="55"/>
      <c r="K41" s="175">
        <f t="shared" si="4"/>
        <v>0</v>
      </c>
      <c r="L41" s="120">
        <f t="shared" si="18"/>
        <v>0</v>
      </c>
      <c r="M41" s="120">
        <f t="shared" si="19"/>
        <v>0</v>
      </c>
      <c r="N41" s="120">
        <f t="shared" si="5"/>
        <v>0</v>
      </c>
      <c r="O41" s="120">
        <f t="shared" si="6"/>
        <v>0</v>
      </c>
      <c r="P41" s="176">
        <f t="shared" si="7"/>
        <v>0</v>
      </c>
      <c r="Q41" s="176">
        <f>IF(LEN(B41)&gt;0,2*'OSNOVNA PLAČA'!E35,"")</f>
        <v>0</v>
      </c>
      <c r="R41" s="177"/>
      <c r="AA41" s="156">
        <f>ROW()</f>
        <v>41</v>
      </c>
      <c r="AB41" s="91" t="e">
        <f t="shared" ca="1" si="8"/>
        <v>#N/A</v>
      </c>
      <c r="AC41" s="91" t="e">
        <f t="shared" ca="1" si="9"/>
        <v>#N/A</v>
      </c>
      <c r="AD41" s="92" t="e">
        <f t="shared" ca="1" si="10"/>
        <v>#N/A</v>
      </c>
      <c r="AE41" s="91" t="e">
        <f t="shared" ca="1" si="11"/>
        <v>#N/A</v>
      </c>
      <c r="AF41" s="92" t="e">
        <f t="shared" ca="1" si="12"/>
        <v>#N/A</v>
      </c>
      <c r="AG41" s="91" t="e">
        <f t="shared" ca="1" si="13"/>
        <v>#N/A</v>
      </c>
      <c r="AH41" s="91" t="e">
        <f t="shared" ca="1" si="14"/>
        <v>#N/A</v>
      </c>
      <c r="AI41" s="93" t="e">
        <f t="shared" ca="1" si="15"/>
        <v>#N/A</v>
      </c>
      <c r="AJ41" s="91" t="e">
        <f t="shared" ca="1" si="16"/>
        <v>#N/A</v>
      </c>
      <c r="AK41" s="91" t="e">
        <f t="shared" ca="1" si="17"/>
        <v>#N/A</v>
      </c>
    </row>
    <row r="42" spans="1:37" ht="25.5" customHeight="1" x14ac:dyDescent="0.2">
      <c r="A42" s="51">
        <f>'OSNOVNA PLAČA'!A36</f>
        <v>27</v>
      </c>
      <c r="B42" s="158" t="str">
        <f>IF(LEN('OSNOVNA PLAČA'!B36)&gt;0,'OSNOVNA PLAČA'!B36,"")</f>
        <v>A27</v>
      </c>
      <c r="C42" s="52">
        <f>IF(LEN(B42)&gt;0,'OSNOVNA PLAČA'!C36,"")</f>
        <v>0</v>
      </c>
      <c r="D42" s="54">
        <f>IF(LEN(B42)&gt;0,'OSNOVNA PLAČA'!D36,"")</f>
        <v>0</v>
      </c>
      <c r="E42" s="174">
        <f>IF(LEN(B42)&gt;0,SUM('OBRAČUNANA OSNOVNA PLAČA'!E36:J36),"")</f>
        <v>0</v>
      </c>
      <c r="F42" s="55"/>
      <c r="G42" s="55"/>
      <c r="H42" s="55"/>
      <c r="I42" s="55"/>
      <c r="J42" s="55"/>
      <c r="K42" s="175">
        <f t="shared" si="4"/>
        <v>0</v>
      </c>
      <c r="L42" s="120">
        <f t="shared" si="18"/>
        <v>0</v>
      </c>
      <c r="M42" s="120">
        <f t="shared" si="19"/>
        <v>0</v>
      </c>
      <c r="N42" s="120">
        <f t="shared" si="5"/>
        <v>0</v>
      </c>
      <c r="O42" s="120">
        <f t="shared" si="6"/>
        <v>0</v>
      </c>
      <c r="P42" s="176">
        <f t="shared" si="7"/>
        <v>0</v>
      </c>
      <c r="Q42" s="176">
        <f>IF(LEN(B42)&gt;0,2*'OSNOVNA PLAČA'!E36,"")</f>
        <v>0</v>
      </c>
      <c r="R42" s="177"/>
      <c r="AA42" s="156">
        <f>ROW()</f>
        <v>42</v>
      </c>
      <c r="AB42" s="91" t="e">
        <f t="shared" ca="1" si="8"/>
        <v>#N/A</v>
      </c>
      <c r="AC42" s="91" t="e">
        <f t="shared" ca="1" si="9"/>
        <v>#N/A</v>
      </c>
      <c r="AD42" s="92" t="e">
        <f t="shared" ca="1" si="10"/>
        <v>#N/A</v>
      </c>
      <c r="AE42" s="91" t="e">
        <f t="shared" ca="1" si="11"/>
        <v>#N/A</v>
      </c>
      <c r="AF42" s="92" t="e">
        <f t="shared" ca="1" si="12"/>
        <v>#N/A</v>
      </c>
      <c r="AG42" s="91" t="e">
        <f t="shared" ca="1" si="13"/>
        <v>#N/A</v>
      </c>
      <c r="AH42" s="91" t="e">
        <f t="shared" ca="1" si="14"/>
        <v>#N/A</v>
      </c>
      <c r="AI42" s="93" t="e">
        <f t="shared" ca="1" si="15"/>
        <v>#N/A</v>
      </c>
      <c r="AJ42" s="91" t="e">
        <f t="shared" ca="1" si="16"/>
        <v>#N/A</v>
      </c>
      <c r="AK42" s="91" t="e">
        <f t="shared" ca="1" si="17"/>
        <v>#N/A</v>
      </c>
    </row>
    <row r="43" spans="1:37" ht="25.5" customHeight="1" x14ac:dyDescent="0.2">
      <c r="A43" s="51">
        <f>'OSNOVNA PLAČA'!A37</f>
        <v>28</v>
      </c>
      <c r="B43" s="158" t="str">
        <f>IF(LEN('OSNOVNA PLAČA'!B37)&gt;0,'OSNOVNA PLAČA'!B37,"")</f>
        <v>A28</v>
      </c>
      <c r="C43" s="52">
        <f>IF(LEN(B43)&gt;0,'OSNOVNA PLAČA'!C37,"")</f>
        <v>0</v>
      </c>
      <c r="D43" s="54">
        <f>IF(LEN(B43)&gt;0,'OSNOVNA PLAČA'!D37,"")</f>
        <v>0</v>
      </c>
      <c r="E43" s="174">
        <f>IF(LEN(B43)&gt;0,SUM('OBRAČUNANA OSNOVNA PLAČA'!E37:J37),"")</f>
        <v>0</v>
      </c>
      <c r="F43" s="55"/>
      <c r="G43" s="55"/>
      <c r="H43" s="55"/>
      <c r="I43" s="55"/>
      <c r="J43" s="55"/>
      <c r="K43" s="175">
        <f t="shared" si="4"/>
        <v>0</v>
      </c>
      <c r="L43" s="120">
        <f t="shared" si="18"/>
        <v>0</v>
      </c>
      <c r="M43" s="120">
        <f t="shared" si="19"/>
        <v>0</v>
      </c>
      <c r="N43" s="120">
        <f t="shared" si="5"/>
        <v>0</v>
      </c>
      <c r="O43" s="120">
        <f t="shared" si="6"/>
        <v>0</v>
      </c>
      <c r="P43" s="176">
        <f t="shared" si="7"/>
        <v>0</v>
      </c>
      <c r="Q43" s="176">
        <f>IF(LEN(B43)&gt;0,2*'OSNOVNA PLAČA'!E37,"")</f>
        <v>0</v>
      </c>
      <c r="R43" s="177"/>
      <c r="AA43" s="156">
        <f>ROW()</f>
        <v>43</v>
      </c>
      <c r="AB43" s="91" t="e">
        <f t="shared" ca="1" si="8"/>
        <v>#N/A</v>
      </c>
      <c r="AC43" s="91" t="e">
        <f t="shared" ca="1" si="9"/>
        <v>#N/A</v>
      </c>
      <c r="AD43" s="92" t="e">
        <f t="shared" ca="1" si="10"/>
        <v>#N/A</v>
      </c>
      <c r="AE43" s="91" t="e">
        <f t="shared" ca="1" si="11"/>
        <v>#N/A</v>
      </c>
      <c r="AF43" s="92" t="e">
        <f t="shared" ca="1" si="12"/>
        <v>#N/A</v>
      </c>
      <c r="AG43" s="91" t="e">
        <f t="shared" ca="1" si="13"/>
        <v>#N/A</v>
      </c>
      <c r="AH43" s="91" t="e">
        <f t="shared" ca="1" si="14"/>
        <v>#N/A</v>
      </c>
      <c r="AI43" s="93" t="e">
        <f t="shared" ca="1" si="15"/>
        <v>#N/A</v>
      </c>
      <c r="AJ43" s="91" t="e">
        <f t="shared" ca="1" si="16"/>
        <v>#N/A</v>
      </c>
      <c r="AK43" s="91" t="e">
        <f t="shared" ca="1" si="17"/>
        <v>#N/A</v>
      </c>
    </row>
    <row r="44" spans="1:37" ht="25.5" customHeight="1" x14ac:dyDescent="0.2">
      <c r="A44" s="51">
        <f>'OSNOVNA PLAČA'!A38</f>
        <v>29</v>
      </c>
      <c r="B44" s="158" t="str">
        <f>IF(LEN('OSNOVNA PLAČA'!B38)&gt;0,'OSNOVNA PLAČA'!B38,"")</f>
        <v>A29</v>
      </c>
      <c r="C44" s="52">
        <f>IF(LEN(B44)&gt;0,'OSNOVNA PLAČA'!C38,"")</f>
        <v>0</v>
      </c>
      <c r="D44" s="54">
        <f>IF(LEN(B44)&gt;0,'OSNOVNA PLAČA'!D38,"")</f>
        <v>0</v>
      </c>
      <c r="E44" s="174">
        <f>IF(LEN(B44)&gt;0,SUM('OBRAČUNANA OSNOVNA PLAČA'!E38:J38),"")</f>
        <v>0</v>
      </c>
      <c r="F44" s="55"/>
      <c r="G44" s="55"/>
      <c r="H44" s="55"/>
      <c r="I44" s="55"/>
      <c r="J44" s="55"/>
      <c r="K44" s="175">
        <f t="shared" si="4"/>
        <v>0</v>
      </c>
      <c r="L44" s="120">
        <f t="shared" si="18"/>
        <v>0</v>
      </c>
      <c r="M44" s="120">
        <f t="shared" si="19"/>
        <v>0</v>
      </c>
      <c r="N44" s="120">
        <f t="shared" si="5"/>
        <v>0</v>
      </c>
      <c r="O44" s="120">
        <f t="shared" si="6"/>
        <v>0</v>
      </c>
      <c r="P44" s="176">
        <f t="shared" si="7"/>
        <v>0</v>
      </c>
      <c r="Q44" s="176">
        <f>IF(LEN(B44)&gt;0,2*'OSNOVNA PLAČA'!E38,"")</f>
        <v>0</v>
      </c>
      <c r="R44" s="177"/>
      <c r="AA44" s="156">
        <f>ROW()</f>
        <v>44</v>
      </c>
      <c r="AB44" s="91" t="e">
        <f t="shared" ca="1" si="8"/>
        <v>#N/A</v>
      </c>
      <c r="AC44" s="91" t="e">
        <f t="shared" ca="1" si="9"/>
        <v>#N/A</v>
      </c>
      <c r="AD44" s="92" t="e">
        <f t="shared" ca="1" si="10"/>
        <v>#N/A</v>
      </c>
      <c r="AE44" s="91" t="e">
        <f t="shared" ca="1" si="11"/>
        <v>#N/A</v>
      </c>
      <c r="AF44" s="92" t="e">
        <f t="shared" ca="1" si="12"/>
        <v>#N/A</v>
      </c>
      <c r="AG44" s="91" t="e">
        <f t="shared" ca="1" si="13"/>
        <v>#N/A</v>
      </c>
      <c r="AH44" s="91" t="e">
        <f t="shared" ca="1" si="14"/>
        <v>#N/A</v>
      </c>
      <c r="AI44" s="93" t="e">
        <f t="shared" ca="1" si="15"/>
        <v>#N/A</v>
      </c>
      <c r="AJ44" s="91" t="e">
        <f t="shared" ca="1" si="16"/>
        <v>#N/A</v>
      </c>
      <c r="AK44" s="91" t="e">
        <f t="shared" ca="1" si="17"/>
        <v>#N/A</v>
      </c>
    </row>
    <row r="45" spans="1:37" ht="25.5" customHeight="1" x14ac:dyDescent="0.2">
      <c r="A45" s="51">
        <f>'OSNOVNA PLAČA'!A39</f>
        <v>30</v>
      </c>
      <c r="B45" s="158" t="str">
        <f>IF(LEN('OSNOVNA PLAČA'!B39)&gt;0,'OSNOVNA PLAČA'!B39,"")</f>
        <v>A30</v>
      </c>
      <c r="C45" s="52">
        <f>IF(LEN(B45)&gt;0,'OSNOVNA PLAČA'!C39,"")</f>
        <v>0</v>
      </c>
      <c r="D45" s="54">
        <f>IF(LEN(B45)&gt;0,'OSNOVNA PLAČA'!D39,"")</f>
        <v>0</v>
      </c>
      <c r="E45" s="174">
        <f>IF(LEN(B45)&gt;0,SUM('OBRAČUNANA OSNOVNA PLAČA'!E39:J39),"")</f>
        <v>0</v>
      </c>
      <c r="F45" s="55"/>
      <c r="G45" s="55"/>
      <c r="H45" s="55"/>
      <c r="I45" s="55"/>
      <c r="J45" s="55"/>
      <c r="K45" s="175">
        <f t="shared" si="4"/>
        <v>0</v>
      </c>
      <c r="L45" s="120">
        <f t="shared" si="18"/>
        <v>0</v>
      </c>
      <c r="M45" s="120">
        <f t="shared" si="19"/>
        <v>0</v>
      </c>
      <c r="N45" s="120">
        <f t="shared" si="5"/>
        <v>0</v>
      </c>
      <c r="O45" s="120">
        <f t="shared" si="6"/>
        <v>0</v>
      </c>
      <c r="P45" s="176">
        <f t="shared" si="7"/>
        <v>0</v>
      </c>
      <c r="Q45" s="176">
        <f>IF(LEN(B45)&gt;0,2*'OSNOVNA PLAČA'!E39,"")</f>
        <v>0</v>
      </c>
      <c r="R45" s="177"/>
      <c r="AA45" s="156">
        <f>ROW()</f>
        <v>45</v>
      </c>
      <c r="AB45" s="91" t="e">
        <f t="shared" ca="1" si="8"/>
        <v>#N/A</v>
      </c>
      <c r="AC45" s="91" t="e">
        <f t="shared" ca="1" si="9"/>
        <v>#N/A</v>
      </c>
      <c r="AD45" s="92" t="e">
        <f t="shared" ca="1" si="10"/>
        <v>#N/A</v>
      </c>
      <c r="AE45" s="91" t="e">
        <f t="shared" ca="1" si="11"/>
        <v>#N/A</v>
      </c>
      <c r="AF45" s="92" t="e">
        <f t="shared" ca="1" si="12"/>
        <v>#N/A</v>
      </c>
      <c r="AG45" s="91" t="e">
        <f t="shared" ca="1" si="13"/>
        <v>#N/A</v>
      </c>
      <c r="AH45" s="91" t="e">
        <f t="shared" ca="1" si="14"/>
        <v>#N/A</v>
      </c>
      <c r="AI45" s="93" t="e">
        <f t="shared" ca="1" si="15"/>
        <v>#N/A</v>
      </c>
      <c r="AJ45" s="91" t="e">
        <f t="shared" ca="1" si="16"/>
        <v>#N/A</v>
      </c>
      <c r="AK45" s="91" t="e">
        <f t="shared" ca="1" si="17"/>
        <v>#N/A</v>
      </c>
    </row>
    <row r="46" spans="1:37" ht="25.5" customHeight="1" x14ac:dyDescent="0.2">
      <c r="A46" s="51">
        <f>'OSNOVNA PLAČA'!A40</f>
        <v>31</v>
      </c>
      <c r="B46" s="158" t="str">
        <f>IF(LEN('OSNOVNA PLAČA'!B40)&gt;0,'OSNOVNA PLAČA'!B40,"")</f>
        <v>A31</v>
      </c>
      <c r="C46" s="52">
        <f>IF(LEN(B46)&gt;0,'OSNOVNA PLAČA'!C40,"")</f>
        <v>0</v>
      </c>
      <c r="D46" s="54">
        <f>IF(LEN(B46)&gt;0,'OSNOVNA PLAČA'!D40,"")</f>
        <v>0</v>
      </c>
      <c r="E46" s="174">
        <f>IF(LEN(B46)&gt;0,SUM('OBRAČUNANA OSNOVNA PLAČA'!E40:J40),"")</f>
        <v>0</v>
      </c>
      <c r="F46" s="55"/>
      <c r="G46" s="55"/>
      <c r="H46" s="55"/>
      <c r="I46" s="55"/>
      <c r="J46" s="55"/>
      <c r="K46" s="175">
        <f t="shared" si="4"/>
        <v>0</v>
      </c>
      <c r="L46" s="120">
        <f t="shared" si="18"/>
        <v>0</v>
      </c>
      <c r="M46" s="120">
        <f t="shared" si="19"/>
        <v>0</v>
      </c>
      <c r="N46" s="120">
        <f t="shared" si="5"/>
        <v>0</v>
      </c>
      <c r="O46" s="120">
        <f t="shared" si="6"/>
        <v>0</v>
      </c>
      <c r="P46" s="176">
        <f t="shared" si="7"/>
        <v>0</v>
      </c>
      <c r="Q46" s="176">
        <f>IF(LEN(B46)&gt;0,2*'OSNOVNA PLAČA'!E40,"")</f>
        <v>0</v>
      </c>
      <c r="R46" s="177"/>
      <c r="AA46" s="156">
        <f>ROW()</f>
        <v>46</v>
      </c>
      <c r="AB46" s="91" t="e">
        <f t="shared" ca="1" si="8"/>
        <v>#N/A</v>
      </c>
      <c r="AC46" s="91" t="e">
        <f t="shared" ca="1" si="9"/>
        <v>#N/A</v>
      </c>
      <c r="AD46" s="92" t="e">
        <f t="shared" ca="1" si="10"/>
        <v>#N/A</v>
      </c>
      <c r="AE46" s="91" t="e">
        <f t="shared" ca="1" si="11"/>
        <v>#N/A</v>
      </c>
      <c r="AF46" s="92" t="e">
        <f t="shared" ca="1" si="12"/>
        <v>#N/A</v>
      </c>
      <c r="AG46" s="91" t="e">
        <f t="shared" ca="1" si="13"/>
        <v>#N/A</v>
      </c>
      <c r="AH46" s="91" t="e">
        <f t="shared" ca="1" si="14"/>
        <v>#N/A</v>
      </c>
      <c r="AI46" s="93" t="e">
        <f t="shared" ca="1" si="15"/>
        <v>#N/A</v>
      </c>
      <c r="AJ46" s="91" t="e">
        <f t="shared" ca="1" si="16"/>
        <v>#N/A</v>
      </c>
      <c r="AK46" s="91" t="e">
        <f t="shared" ca="1" si="17"/>
        <v>#N/A</v>
      </c>
    </row>
    <row r="47" spans="1:37" ht="25.5" customHeight="1" x14ac:dyDescent="0.2">
      <c r="A47" s="51">
        <f>'OSNOVNA PLAČA'!A41</f>
        <v>32</v>
      </c>
      <c r="B47" s="158" t="str">
        <f>IF(LEN('OSNOVNA PLAČA'!B41)&gt;0,'OSNOVNA PLAČA'!B41,"")</f>
        <v>A32</v>
      </c>
      <c r="C47" s="52">
        <f>IF(LEN(B47)&gt;0,'OSNOVNA PLAČA'!C41,"")</f>
        <v>0</v>
      </c>
      <c r="D47" s="54">
        <f>IF(LEN(B47)&gt;0,'OSNOVNA PLAČA'!D41,"")</f>
        <v>0</v>
      </c>
      <c r="E47" s="174">
        <f>IF(LEN(B47)&gt;0,SUM('OBRAČUNANA OSNOVNA PLAČA'!E41:J41),"")</f>
        <v>0</v>
      </c>
      <c r="F47" s="55"/>
      <c r="G47" s="55"/>
      <c r="H47" s="55"/>
      <c r="I47" s="55"/>
      <c r="J47" s="55"/>
      <c r="K47" s="175">
        <f t="shared" si="4"/>
        <v>0</v>
      </c>
      <c r="L47" s="120">
        <f t="shared" si="18"/>
        <v>0</v>
      </c>
      <c r="M47" s="120">
        <f t="shared" si="19"/>
        <v>0</v>
      </c>
      <c r="N47" s="120">
        <f t="shared" si="5"/>
        <v>0</v>
      </c>
      <c r="O47" s="120">
        <f t="shared" si="6"/>
        <v>0</v>
      </c>
      <c r="P47" s="176">
        <f t="shared" si="7"/>
        <v>0</v>
      </c>
      <c r="Q47" s="176">
        <f>IF(LEN(B47)&gt;0,2*'OSNOVNA PLAČA'!E41,"")</f>
        <v>0</v>
      </c>
      <c r="R47" s="177"/>
      <c r="AA47" s="156">
        <f>ROW()</f>
        <v>47</v>
      </c>
      <c r="AB47" s="91" t="e">
        <f t="shared" ca="1" si="8"/>
        <v>#N/A</v>
      </c>
      <c r="AC47" s="91" t="e">
        <f t="shared" ca="1" si="9"/>
        <v>#N/A</v>
      </c>
      <c r="AD47" s="92" t="e">
        <f t="shared" ca="1" si="10"/>
        <v>#N/A</v>
      </c>
      <c r="AE47" s="91" t="e">
        <f t="shared" ca="1" si="11"/>
        <v>#N/A</v>
      </c>
      <c r="AF47" s="92" t="e">
        <f t="shared" ca="1" si="12"/>
        <v>#N/A</v>
      </c>
      <c r="AG47" s="91" t="e">
        <f t="shared" ca="1" si="13"/>
        <v>#N/A</v>
      </c>
      <c r="AH47" s="91" t="e">
        <f t="shared" ca="1" si="14"/>
        <v>#N/A</v>
      </c>
      <c r="AI47" s="93" t="e">
        <f t="shared" ca="1" si="15"/>
        <v>#N/A</v>
      </c>
      <c r="AJ47" s="91" t="e">
        <f t="shared" ca="1" si="16"/>
        <v>#N/A</v>
      </c>
      <c r="AK47" s="91" t="e">
        <f t="shared" ca="1" si="17"/>
        <v>#N/A</v>
      </c>
    </row>
    <row r="48" spans="1:37" ht="25.5" customHeight="1" x14ac:dyDescent="0.2">
      <c r="A48" s="51">
        <f>'OSNOVNA PLAČA'!A42</f>
        <v>33</v>
      </c>
      <c r="B48" s="158" t="str">
        <f>IF(LEN('OSNOVNA PLAČA'!B42)&gt;0,'OSNOVNA PLAČA'!B42,"")</f>
        <v>A33</v>
      </c>
      <c r="C48" s="52">
        <f>IF(LEN(B48)&gt;0,'OSNOVNA PLAČA'!C42,"")</f>
        <v>0</v>
      </c>
      <c r="D48" s="54">
        <f>IF(LEN(B48)&gt;0,'OSNOVNA PLAČA'!D42,"")</f>
        <v>0</v>
      </c>
      <c r="E48" s="174">
        <f>IF(LEN(B48)&gt;0,SUM('OBRAČUNANA OSNOVNA PLAČA'!E42:J42),"")</f>
        <v>0</v>
      </c>
      <c r="F48" s="55"/>
      <c r="G48" s="55"/>
      <c r="H48" s="55"/>
      <c r="I48" s="55"/>
      <c r="J48" s="55"/>
      <c r="K48" s="175">
        <f t="shared" si="4"/>
        <v>0</v>
      </c>
      <c r="L48" s="120">
        <f t="shared" si="18"/>
        <v>0</v>
      </c>
      <c r="M48" s="120">
        <f t="shared" si="19"/>
        <v>0</v>
      </c>
      <c r="N48" s="120">
        <f t="shared" ref="N48:N79" si="20">IF(LEN(B48)&gt;0,L48*$O$117,"")</f>
        <v>0</v>
      </c>
      <c r="O48" s="120">
        <f t="shared" si="6"/>
        <v>0</v>
      </c>
      <c r="P48" s="176">
        <f t="shared" si="7"/>
        <v>0</v>
      </c>
      <c r="Q48" s="176">
        <f>IF(LEN(B48)&gt;0,2*'OSNOVNA PLAČA'!E42,"")</f>
        <v>0</v>
      </c>
      <c r="R48" s="177"/>
      <c r="AA48" s="156">
        <f>ROW()</f>
        <v>48</v>
      </c>
      <c r="AB48" s="91" t="e">
        <f t="shared" ca="1" si="8"/>
        <v>#N/A</v>
      </c>
      <c r="AC48" s="91" t="e">
        <f t="shared" ca="1" si="9"/>
        <v>#N/A</v>
      </c>
      <c r="AD48" s="92" t="e">
        <f t="shared" ref="AD48:AD79" ca="1" si="21">IF(AB48&gt;=AC48,"-",$K48/(5*MAX($L$121:$L$122)))</f>
        <v>#N/A</v>
      </c>
      <c r="AE48" s="91" t="e">
        <f t="shared" ref="AE48:AE79" ca="1" si="22">IF(AB48&gt;=AC48,"-",$K48/(5*MAX($L$121:$L$122))*AJ48)</f>
        <v>#N/A</v>
      </c>
      <c r="AF48" s="92" t="e">
        <f t="shared" ref="AF48:AF79" ca="1" si="23">IF(AD48="-","-",AD48*$AE$117)</f>
        <v>#N/A</v>
      </c>
      <c r="AG48" s="91" t="e">
        <f t="shared" ref="AG48:AG79" ca="1" si="24">IF(AE48="-","-",AE48*$AE$117)</f>
        <v>#N/A</v>
      </c>
      <c r="AH48" s="91" t="e">
        <f t="shared" ca="1" si="14"/>
        <v>#N/A</v>
      </c>
      <c r="AI48" s="93" t="e">
        <f t="shared" ca="1" si="15"/>
        <v>#N/A</v>
      </c>
      <c r="AJ48" s="91" t="e">
        <f t="shared" ca="1" si="16"/>
        <v>#N/A</v>
      </c>
      <c r="AK48" s="91" t="e">
        <f t="shared" ca="1" si="17"/>
        <v>#N/A</v>
      </c>
    </row>
    <row r="49" spans="1:37" ht="25.5" customHeight="1" x14ac:dyDescent="0.2">
      <c r="A49" s="51">
        <f>'OSNOVNA PLAČA'!A43</f>
        <v>34</v>
      </c>
      <c r="B49" s="158" t="str">
        <f>IF(LEN('OSNOVNA PLAČA'!B43)&gt;0,'OSNOVNA PLAČA'!B43,"")</f>
        <v>A34</v>
      </c>
      <c r="C49" s="52">
        <f>IF(LEN(B49)&gt;0,'OSNOVNA PLAČA'!C43,"")</f>
        <v>0</v>
      </c>
      <c r="D49" s="54">
        <f>IF(LEN(B49)&gt;0,'OSNOVNA PLAČA'!D43,"")</f>
        <v>0</v>
      </c>
      <c r="E49" s="174">
        <f>IF(LEN(B49)&gt;0,SUM('OBRAČUNANA OSNOVNA PLAČA'!E43:J43),"")</f>
        <v>0</v>
      </c>
      <c r="F49" s="55"/>
      <c r="G49" s="55"/>
      <c r="H49" s="55"/>
      <c r="I49" s="55"/>
      <c r="J49" s="55"/>
      <c r="K49" s="175">
        <f t="shared" si="4"/>
        <v>0</v>
      </c>
      <c r="L49" s="120">
        <f t="shared" si="18"/>
        <v>0</v>
      </c>
      <c r="M49" s="120">
        <f t="shared" si="19"/>
        <v>0</v>
      </c>
      <c r="N49" s="120">
        <f t="shared" si="20"/>
        <v>0</v>
      </c>
      <c r="O49" s="120">
        <f t="shared" si="6"/>
        <v>0</v>
      </c>
      <c r="P49" s="176">
        <f t="shared" si="7"/>
        <v>0</v>
      </c>
      <c r="Q49" s="176">
        <f>IF(LEN(B49)&gt;0,2*'OSNOVNA PLAČA'!E43,"")</f>
        <v>0</v>
      </c>
      <c r="R49" s="177"/>
      <c r="AA49" s="156">
        <f>ROW()</f>
        <v>49</v>
      </c>
      <c r="AB49" s="91" t="e">
        <f t="shared" ca="1" si="8"/>
        <v>#N/A</v>
      </c>
      <c r="AC49" s="91" t="e">
        <f t="shared" ca="1" si="9"/>
        <v>#N/A</v>
      </c>
      <c r="AD49" s="92" t="e">
        <f t="shared" ca="1" si="21"/>
        <v>#N/A</v>
      </c>
      <c r="AE49" s="91" t="e">
        <f t="shared" ca="1" si="22"/>
        <v>#N/A</v>
      </c>
      <c r="AF49" s="92" t="e">
        <f t="shared" ca="1" si="23"/>
        <v>#N/A</v>
      </c>
      <c r="AG49" s="91" t="e">
        <f t="shared" ca="1" si="24"/>
        <v>#N/A</v>
      </c>
      <c r="AH49" s="91" t="e">
        <f t="shared" ca="1" si="14"/>
        <v>#N/A</v>
      </c>
      <c r="AI49" s="93" t="e">
        <f t="shared" ca="1" si="15"/>
        <v>#N/A</v>
      </c>
      <c r="AJ49" s="91" t="e">
        <f t="shared" ca="1" si="16"/>
        <v>#N/A</v>
      </c>
      <c r="AK49" s="91" t="e">
        <f t="shared" ca="1" si="17"/>
        <v>#N/A</v>
      </c>
    </row>
    <row r="50" spans="1:37" ht="25.5" customHeight="1" x14ac:dyDescent="0.2">
      <c r="A50" s="51">
        <f>'OSNOVNA PLAČA'!A44</f>
        <v>35</v>
      </c>
      <c r="B50" s="158" t="str">
        <f>IF(LEN('OSNOVNA PLAČA'!B44)&gt;0,'OSNOVNA PLAČA'!B44,"")</f>
        <v>A35</v>
      </c>
      <c r="C50" s="52">
        <f>IF(LEN(B50)&gt;0,'OSNOVNA PLAČA'!C44,"")</f>
        <v>0</v>
      </c>
      <c r="D50" s="54">
        <f>IF(LEN(B50)&gt;0,'OSNOVNA PLAČA'!D44,"")</f>
        <v>0</v>
      </c>
      <c r="E50" s="174">
        <f>IF(LEN(B50)&gt;0,SUM('OBRAČUNANA OSNOVNA PLAČA'!E44:J44),"")</f>
        <v>0</v>
      </c>
      <c r="F50" s="55"/>
      <c r="G50" s="55"/>
      <c r="H50" s="55"/>
      <c r="I50" s="55"/>
      <c r="J50" s="55"/>
      <c r="K50" s="175">
        <f t="shared" si="4"/>
        <v>0</v>
      </c>
      <c r="L50" s="120">
        <f t="shared" si="18"/>
        <v>0</v>
      </c>
      <c r="M50" s="120">
        <f t="shared" si="19"/>
        <v>0</v>
      </c>
      <c r="N50" s="120">
        <f t="shared" si="20"/>
        <v>0</v>
      </c>
      <c r="O50" s="120">
        <f t="shared" si="6"/>
        <v>0</v>
      </c>
      <c r="P50" s="176">
        <f t="shared" si="7"/>
        <v>0</v>
      </c>
      <c r="Q50" s="176">
        <f>IF(LEN(B50)&gt;0,2*'OSNOVNA PLAČA'!E44,"")</f>
        <v>0</v>
      </c>
      <c r="R50" s="177"/>
      <c r="AA50" s="156">
        <f>ROW()</f>
        <v>50</v>
      </c>
      <c r="AB50" s="91" t="e">
        <f t="shared" ca="1" si="8"/>
        <v>#N/A</v>
      </c>
      <c r="AC50" s="91" t="e">
        <f t="shared" ca="1" si="9"/>
        <v>#N/A</v>
      </c>
      <c r="AD50" s="92" t="e">
        <f t="shared" ca="1" si="21"/>
        <v>#N/A</v>
      </c>
      <c r="AE50" s="91" t="e">
        <f t="shared" ca="1" si="22"/>
        <v>#N/A</v>
      </c>
      <c r="AF50" s="92" t="e">
        <f t="shared" ca="1" si="23"/>
        <v>#N/A</v>
      </c>
      <c r="AG50" s="91" t="e">
        <f t="shared" ca="1" si="24"/>
        <v>#N/A</v>
      </c>
      <c r="AH50" s="91" t="e">
        <f t="shared" ca="1" si="14"/>
        <v>#N/A</v>
      </c>
      <c r="AI50" s="93" t="e">
        <f t="shared" ca="1" si="15"/>
        <v>#N/A</v>
      </c>
      <c r="AJ50" s="91" t="e">
        <f t="shared" ca="1" si="16"/>
        <v>#N/A</v>
      </c>
      <c r="AK50" s="91" t="e">
        <f t="shared" ca="1" si="17"/>
        <v>#N/A</v>
      </c>
    </row>
    <row r="51" spans="1:37" ht="25.5" customHeight="1" x14ac:dyDescent="0.2">
      <c r="A51" s="51">
        <f>'OSNOVNA PLAČA'!A45</f>
        <v>36</v>
      </c>
      <c r="B51" s="158" t="str">
        <f>IF(LEN('OSNOVNA PLAČA'!B45)&gt;0,'OSNOVNA PLAČA'!B45,"")</f>
        <v>A36</v>
      </c>
      <c r="C51" s="52">
        <f>IF(LEN(B51)&gt;0,'OSNOVNA PLAČA'!C45,"")</f>
        <v>0</v>
      </c>
      <c r="D51" s="54">
        <f>IF(LEN(B51)&gt;0,'OSNOVNA PLAČA'!D45,"")</f>
        <v>0</v>
      </c>
      <c r="E51" s="174">
        <f>IF(LEN(B51)&gt;0,SUM('OBRAČUNANA OSNOVNA PLAČA'!E45:J45),"")</f>
        <v>0</v>
      </c>
      <c r="F51" s="55"/>
      <c r="G51" s="55"/>
      <c r="H51" s="55"/>
      <c r="I51" s="55"/>
      <c r="J51" s="55"/>
      <c r="K51" s="175">
        <f t="shared" si="4"/>
        <v>0</v>
      </c>
      <c r="L51" s="120">
        <f t="shared" si="18"/>
        <v>0</v>
      </c>
      <c r="M51" s="120">
        <f t="shared" si="19"/>
        <v>0</v>
      </c>
      <c r="N51" s="120">
        <f t="shared" si="20"/>
        <v>0</v>
      </c>
      <c r="O51" s="120">
        <f t="shared" si="6"/>
        <v>0</v>
      </c>
      <c r="P51" s="176">
        <f t="shared" si="7"/>
        <v>0</v>
      </c>
      <c r="Q51" s="176">
        <f>IF(LEN(B51)&gt;0,2*'OSNOVNA PLAČA'!E45,"")</f>
        <v>0</v>
      </c>
      <c r="R51" s="177"/>
      <c r="AA51" s="156">
        <f>ROW()</f>
        <v>51</v>
      </c>
      <c r="AB51" s="91" t="e">
        <f t="shared" ca="1" si="8"/>
        <v>#N/A</v>
      </c>
      <c r="AC51" s="91" t="e">
        <f t="shared" ca="1" si="9"/>
        <v>#N/A</v>
      </c>
      <c r="AD51" s="92" t="e">
        <f t="shared" ca="1" si="21"/>
        <v>#N/A</v>
      </c>
      <c r="AE51" s="91" t="e">
        <f t="shared" ca="1" si="22"/>
        <v>#N/A</v>
      </c>
      <c r="AF51" s="92" t="e">
        <f t="shared" ca="1" si="23"/>
        <v>#N/A</v>
      </c>
      <c r="AG51" s="91" t="e">
        <f t="shared" ca="1" si="24"/>
        <v>#N/A</v>
      </c>
      <c r="AH51" s="91" t="e">
        <f t="shared" ca="1" si="14"/>
        <v>#N/A</v>
      </c>
      <c r="AI51" s="93" t="e">
        <f t="shared" ca="1" si="15"/>
        <v>#N/A</v>
      </c>
      <c r="AJ51" s="91" t="e">
        <f t="shared" ca="1" si="16"/>
        <v>#N/A</v>
      </c>
      <c r="AK51" s="91" t="e">
        <f t="shared" ca="1" si="17"/>
        <v>#N/A</v>
      </c>
    </row>
    <row r="52" spans="1:37" ht="25.5" customHeight="1" x14ac:dyDescent="0.2">
      <c r="A52" s="51">
        <f>'OSNOVNA PLAČA'!A46</f>
        <v>37</v>
      </c>
      <c r="B52" s="158" t="str">
        <f>IF(LEN('OSNOVNA PLAČA'!B46)&gt;0,'OSNOVNA PLAČA'!B46,"")</f>
        <v>A37</v>
      </c>
      <c r="C52" s="52">
        <f>IF(LEN(B52)&gt;0,'OSNOVNA PLAČA'!C46,"")</f>
        <v>0</v>
      </c>
      <c r="D52" s="54">
        <f>IF(LEN(B52)&gt;0,'OSNOVNA PLAČA'!D46,"")</f>
        <v>0</v>
      </c>
      <c r="E52" s="174">
        <f>IF(LEN(B52)&gt;0,SUM('OBRAČUNANA OSNOVNA PLAČA'!E46:J46),"")</f>
        <v>0</v>
      </c>
      <c r="F52" s="55"/>
      <c r="G52" s="55"/>
      <c r="H52" s="55"/>
      <c r="I52" s="55"/>
      <c r="J52" s="55"/>
      <c r="K52" s="175">
        <f t="shared" si="4"/>
        <v>0</v>
      </c>
      <c r="L52" s="120">
        <f t="shared" si="18"/>
        <v>0</v>
      </c>
      <c r="M52" s="120">
        <f t="shared" si="19"/>
        <v>0</v>
      </c>
      <c r="N52" s="120">
        <f t="shared" si="20"/>
        <v>0</v>
      </c>
      <c r="O52" s="120">
        <f t="shared" si="6"/>
        <v>0</v>
      </c>
      <c r="P52" s="176">
        <f t="shared" si="7"/>
        <v>0</v>
      </c>
      <c r="Q52" s="176">
        <f>IF(LEN(B52)&gt;0,2*'OSNOVNA PLAČA'!E46,"")</f>
        <v>0</v>
      </c>
      <c r="R52" s="177"/>
      <c r="AA52" s="156">
        <f>ROW()</f>
        <v>52</v>
      </c>
      <c r="AB52" s="91" t="e">
        <f t="shared" ca="1" si="8"/>
        <v>#N/A</v>
      </c>
      <c r="AC52" s="91" t="e">
        <f t="shared" ca="1" si="9"/>
        <v>#N/A</v>
      </c>
      <c r="AD52" s="92" t="e">
        <f t="shared" ca="1" si="21"/>
        <v>#N/A</v>
      </c>
      <c r="AE52" s="91" t="e">
        <f t="shared" ca="1" si="22"/>
        <v>#N/A</v>
      </c>
      <c r="AF52" s="92" t="e">
        <f t="shared" ca="1" si="23"/>
        <v>#N/A</v>
      </c>
      <c r="AG52" s="91" t="e">
        <f t="shared" ca="1" si="24"/>
        <v>#N/A</v>
      </c>
      <c r="AH52" s="91" t="e">
        <f t="shared" ca="1" si="14"/>
        <v>#N/A</v>
      </c>
      <c r="AI52" s="93" t="e">
        <f t="shared" ca="1" si="15"/>
        <v>#N/A</v>
      </c>
      <c r="AJ52" s="91" t="e">
        <f t="shared" ca="1" si="16"/>
        <v>#N/A</v>
      </c>
      <c r="AK52" s="91" t="e">
        <f t="shared" ca="1" si="17"/>
        <v>#N/A</v>
      </c>
    </row>
    <row r="53" spans="1:37" ht="25.5" customHeight="1" x14ac:dyDescent="0.2">
      <c r="A53" s="51">
        <f>'OSNOVNA PLAČA'!A47</f>
        <v>38</v>
      </c>
      <c r="B53" s="158" t="str">
        <f>IF(LEN('OSNOVNA PLAČA'!B47)&gt;0,'OSNOVNA PLAČA'!B47,"")</f>
        <v>A38</v>
      </c>
      <c r="C53" s="52">
        <f>IF(LEN(B53)&gt;0,'OSNOVNA PLAČA'!C47,"")</f>
        <v>0</v>
      </c>
      <c r="D53" s="54">
        <f>IF(LEN(B53)&gt;0,'OSNOVNA PLAČA'!D47,"")</f>
        <v>0</v>
      </c>
      <c r="E53" s="174">
        <f>IF(LEN(B53)&gt;0,SUM('OBRAČUNANA OSNOVNA PLAČA'!E47:J47),"")</f>
        <v>0</v>
      </c>
      <c r="F53" s="55"/>
      <c r="G53" s="55"/>
      <c r="H53" s="55"/>
      <c r="I53" s="55"/>
      <c r="J53" s="55"/>
      <c r="K53" s="175">
        <f t="shared" si="4"/>
        <v>0</v>
      </c>
      <c r="L53" s="120">
        <f t="shared" si="18"/>
        <v>0</v>
      </c>
      <c r="M53" s="120">
        <f t="shared" si="19"/>
        <v>0</v>
      </c>
      <c r="N53" s="120">
        <f t="shared" si="20"/>
        <v>0</v>
      </c>
      <c r="O53" s="120">
        <f t="shared" si="6"/>
        <v>0</v>
      </c>
      <c r="P53" s="176">
        <f t="shared" si="7"/>
        <v>0</v>
      </c>
      <c r="Q53" s="176">
        <f>IF(LEN(B53)&gt;0,2*'OSNOVNA PLAČA'!E47,"")</f>
        <v>0</v>
      </c>
      <c r="R53" s="177"/>
      <c r="AA53" s="156">
        <f>ROW()</f>
        <v>53</v>
      </c>
      <c r="AB53" s="91" t="e">
        <f t="shared" ca="1" si="8"/>
        <v>#N/A</v>
      </c>
      <c r="AC53" s="91" t="e">
        <f t="shared" ca="1" si="9"/>
        <v>#N/A</v>
      </c>
      <c r="AD53" s="92" t="e">
        <f t="shared" ca="1" si="21"/>
        <v>#N/A</v>
      </c>
      <c r="AE53" s="91" t="e">
        <f t="shared" ca="1" si="22"/>
        <v>#N/A</v>
      </c>
      <c r="AF53" s="92" t="e">
        <f t="shared" ca="1" si="23"/>
        <v>#N/A</v>
      </c>
      <c r="AG53" s="91" t="e">
        <f t="shared" ca="1" si="24"/>
        <v>#N/A</v>
      </c>
      <c r="AH53" s="91" t="e">
        <f t="shared" ca="1" si="14"/>
        <v>#N/A</v>
      </c>
      <c r="AI53" s="93" t="e">
        <f t="shared" ca="1" si="15"/>
        <v>#N/A</v>
      </c>
      <c r="AJ53" s="91" t="e">
        <f t="shared" ca="1" si="16"/>
        <v>#N/A</v>
      </c>
      <c r="AK53" s="91" t="e">
        <f t="shared" ca="1" si="17"/>
        <v>#N/A</v>
      </c>
    </row>
    <row r="54" spans="1:37" ht="25.5" customHeight="1" x14ac:dyDescent="0.2">
      <c r="A54" s="51">
        <f>'OSNOVNA PLAČA'!A48</f>
        <v>39</v>
      </c>
      <c r="B54" s="158" t="str">
        <f>IF(LEN('OSNOVNA PLAČA'!B48)&gt;0,'OSNOVNA PLAČA'!B48,"")</f>
        <v>A39</v>
      </c>
      <c r="C54" s="52">
        <f>IF(LEN(B54)&gt;0,'OSNOVNA PLAČA'!C48,"")</f>
        <v>0</v>
      </c>
      <c r="D54" s="54">
        <f>IF(LEN(B54)&gt;0,'OSNOVNA PLAČA'!D48,"")</f>
        <v>0</v>
      </c>
      <c r="E54" s="174">
        <f>IF(LEN(B54)&gt;0,SUM('OBRAČUNANA OSNOVNA PLAČA'!E48:J48),"")</f>
        <v>0</v>
      </c>
      <c r="F54" s="55"/>
      <c r="G54" s="55"/>
      <c r="H54" s="55"/>
      <c r="I54" s="55"/>
      <c r="J54" s="55"/>
      <c r="K54" s="175">
        <f t="shared" si="4"/>
        <v>0</v>
      </c>
      <c r="L54" s="120">
        <f t="shared" si="18"/>
        <v>0</v>
      </c>
      <c r="M54" s="120">
        <f t="shared" si="19"/>
        <v>0</v>
      </c>
      <c r="N54" s="120">
        <f t="shared" si="20"/>
        <v>0</v>
      </c>
      <c r="O54" s="120">
        <f t="shared" si="6"/>
        <v>0</v>
      </c>
      <c r="P54" s="176">
        <f t="shared" si="7"/>
        <v>0</v>
      </c>
      <c r="Q54" s="176">
        <f>IF(LEN(B54)&gt;0,2*'OSNOVNA PLAČA'!E48,"")</f>
        <v>0</v>
      </c>
      <c r="R54" s="177"/>
      <c r="AA54" s="156">
        <f>ROW()</f>
        <v>54</v>
      </c>
      <c r="AB54" s="91" t="e">
        <f t="shared" ca="1" si="8"/>
        <v>#N/A</v>
      </c>
      <c r="AC54" s="91" t="e">
        <f t="shared" ca="1" si="9"/>
        <v>#N/A</v>
      </c>
      <c r="AD54" s="92" t="e">
        <f t="shared" ca="1" si="21"/>
        <v>#N/A</v>
      </c>
      <c r="AE54" s="91" t="e">
        <f t="shared" ca="1" si="22"/>
        <v>#N/A</v>
      </c>
      <c r="AF54" s="92" t="e">
        <f t="shared" ca="1" si="23"/>
        <v>#N/A</v>
      </c>
      <c r="AG54" s="91" t="e">
        <f t="shared" ca="1" si="24"/>
        <v>#N/A</v>
      </c>
      <c r="AH54" s="91" t="e">
        <f t="shared" ca="1" si="14"/>
        <v>#N/A</v>
      </c>
      <c r="AI54" s="93" t="e">
        <f t="shared" ca="1" si="15"/>
        <v>#N/A</v>
      </c>
      <c r="AJ54" s="91" t="e">
        <f t="shared" ca="1" si="16"/>
        <v>#N/A</v>
      </c>
      <c r="AK54" s="91" t="e">
        <f t="shared" ca="1" si="17"/>
        <v>#N/A</v>
      </c>
    </row>
    <row r="55" spans="1:37" ht="25.5" customHeight="1" x14ac:dyDescent="0.2">
      <c r="A55" s="51">
        <f>'OSNOVNA PLAČA'!A49</f>
        <v>40</v>
      </c>
      <c r="B55" s="158" t="str">
        <f>IF(LEN('OSNOVNA PLAČA'!B49)&gt;0,'OSNOVNA PLAČA'!B49,"")</f>
        <v>A40</v>
      </c>
      <c r="C55" s="52">
        <f>IF(LEN(B55)&gt;0,'OSNOVNA PLAČA'!C49,"")</f>
        <v>0</v>
      </c>
      <c r="D55" s="54">
        <f>IF(LEN(B55)&gt;0,'OSNOVNA PLAČA'!D49,"")</f>
        <v>0</v>
      </c>
      <c r="E55" s="174">
        <f>IF(LEN(B55)&gt;0,SUM('OBRAČUNANA OSNOVNA PLAČA'!E49:J49),"")</f>
        <v>0</v>
      </c>
      <c r="F55" s="55"/>
      <c r="G55" s="55"/>
      <c r="H55" s="55"/>
      <c r="I55" s="55"/>
      <c r="J55" s="55"/>
      <c r="K55" s="175">
        <f t="shared" si="4"/>
        <v>0</v>
      </c>
      <c r="L55" s="120">
        <f t="shared" si="18"/>
        <v>0</v>
      </c>
      <c r="M55" s="120">
        <f t="shared" si="19"/>
        <v>0</v>
      </c>
      <c r="N55" s="120">
        <f t="shared" si="20"/>
        <v>0</v>
      </c>
      <c r="O55" s="120">
        <f t="shared" si="6"/>
        <v>0</v>
      </c>
      <c r="P55" s="176">
        <f t="shared" si="7"/>
        <v>0</v>
      </c>
      <c r="Q55" s="176">
        <f>IF(LEN(B55)&gt;0,2*'OSNOVNA PLAČA'!E49,"")</f>
        <v>0</v>
      </c>
      <c r="R55" s="177"/>
      <c r="AA55" s="156">
        <f>ROW()</f>
        <v>55</v>
      </c>
      <c r="AB55" s="91" t="e">
        <f t="shared" ca="1" si="8"/>
        <v>#N/A</v>
      </c>
      <c r="AC55" s="91" t="e">
        <f t="shared" ca="1" si="9"/>
        <v>#N/A</v>
      </c>
      <c r="AD55" s="92" t="e">
        <f t="shared" ca="1" si="21"/>
        <v>#N/A</v>
      </c>
      <c r="AE55" s="91" t="e">
        <f t="shared" ca="1" si="22"/>
        <v>#N/A</v>
      </c>
      <c r="AF55" s="92" t="e">
        <f t="shared" ca="1" si="23"/>
        <v>#N/A</v>
      </c>
      <c r="AG55" s="91" t="e">
        <f t="shared" ca="1" si="24"/>
        <v>#N/A</v>
      </c>
      <c r="AH55" s="91" t="e">
        <f t="shared" ca="1" si="14"/>
        <v>#N/A</v>
      </c>
      <c r="AI55" s="93" t="e">
        <f t="shared" ca="1" si="15"/>
        <v>#N/A</v>
      </c>
      <c r="AJ55" s="91" t="e">
        <f t="shared" ca="1" si="16"/>
        <v>#N/A</v>
      </c>
      <c r="AK55" s="91" t="e">
        <f t="shared" ca="1" si="17"/>
        <v>#N/A</v>
      </c>
    </row>
    <row r="56" spans="1:37" ht="25.5" customHeight="1" x14ac:dyDescent="0.2">
      <c r="A56" s="51">
        <f>'OSNOVNA PLAČA'!A50</f>
        <v>41</v>
      </c>
      <c r="B56" s="158" t="str">
        <f>IF(LEN('OSNOVNA PLAČA'!B50)&gt;0,'OSNOVNA PLAČA'!B50,"")</f>
        <v>A41</v>
      </c>
      <c r="C56" s="52">
        <f>IF(LEN(B56)&gt;0,'OSNOVNA PLAČA'!C50,"")</f>
        <v>0</v>
      </c>
      <c r="D56" s="54">
        <f>IF(LEN(B56)&gt;0,'OSNOVNA PLAČA'!D50,"")</f>
        <v>0</v>
      </c>
      <c r="E56" s="174">
        <f>IF(LEN(B56)&gt;0,SUM('OBRAČUNANA OSNOVNA PLAČA'!E50:J50),"")</f>
        <v>0</v>
      </c>
      <c r="F56" s="55"/>
      <c r="G56" s="55"/>
      <c r="H56" s="55"/>
      <c r="I56" s="55"/>
      <c r="J56" s="55"/>
      <c r="K56" s="175">
        <f t="shared" si="4"/>
        <v>0</v>
      </c>
      <c r="L56" s="120">
        <f t="shared" si="18"/>
        <v>0</v>
      </c>
      <c r="M56" s="120">
        <f t="shared" si="19"/>
        <v>0</v>
      </c>
      <c r="N56" s="120">
        <f t="shared" si="20"/>
        <v>0</v>
      </c>
      <c r="O56" s="120">
        <f t="shared" si="6"/>
        <v>0</v>
      </c>
      <c r="P56" s="176">
        <f t="shared" si="7"/>
        <v>0</v>
      </c>
      <c r="Q56" s="176">
        <f>IF(LEN(B56)&gt;0,2*'OSNOVNA PLAČA'!E50,"")</f>
        <v>0</v>
      </c>
      <c r="R56" s="177"/>
      <c r="AA56" s="156">
        <f>ROW()</f>
        <v>56</v>
      </c>
      <c r="AB56" s="91" t="e">
        <f t="shared" ca="1" si="8"/>
        <v>#N/A</v>
      </c>
      <c r="AC56" s="91" t="e">
        <f t="shared" ca="1" si="9"/>
        <v>#N/A</v>
      </c>
      <c r="AD56" s="92" t="e">
        <f t="shared" ca="1" si="21"/>
        <v>#N/A</v>
      </c>
      <c r="AE56" s="91" t="e">
        <f t="shared" ca="1" si="22"/>
        <v>#N/A</v>
      </c>
      <c r="AF56" s="92" t="e">
        <f t="shared" ca="1" si="23"/>
        <v>#N/A</v>
      </c>
      <c r="AG56" s="91" t="e">
        <f t="shared" ca="1" si="24"/>
        <v>#N/A</v>
      </c>
      <c r="AH56" s="91" t="e">
        <f t="shared" ca="1" si="14"/>
        <v>#N/A</v>
      </c>
      <c r="AI56" s="93" t="e">
        <f t="shared" ca="1" si="15"/>
        <v>#N/A</v>
      </c>
      <c r="AJ56" s="91" t="e">
        <f t="shared" ca="1" si="16"/>
        <v>#N/A</v>
      </c>
      <c r="AK56" s="91" t="e">
        <f t="shared" ca="1" si="17"/>
        <v>#N/A</v>
      </c>
    </row>
    <row r="57" spans="1:37" ht="25.5" customHeight="1" x14ac:dyDescent="0.2">
      <c r="A57" s="51">
        <f>'OSNOVNA PLAČA'!A51</f>
        <v>42</v>
      </c>
      <c r="B57" s="158" t="str">
        <f>IF(LEN('OSNOVNA PLAČA'!B51)&gt;0,'OSNOVNA PLAČA'!B51,"")</f>
        <v>A42</v>
      </c>
      <c r="C57" s="52">
        <f>IF(LEN(B57)&gt;0,'OSNOVNA PLAČA'!C51,"")</f>
        <v>0</v>
      </c>
      <c r="D57" s="54">
        <f>IF(LEN(B57)&gt;0,'OSNOVNA PLAČA'!D51,"")</f>
        <v>0</v>
      </c>
      <c r="E57" s="174">
        <f>IF(LEN(B57)&gt;0,SUM('OBRAČUNANA OSNOVNA PLAČA'!E51:J51),"")</f>
        <v>0</v>
      </c>
      <c r="F57" s="55"/>
      <c r="G57" s="55"/>
      <c r="H57" s="55"/>
      <c r="I57" s="55"/>
      <c r="J57" s="55"/>
      <c r="K57" s="175">
        <f t="shared" si="4"/>
        <v>0</v>
      </c>
      <c r="L57" s="120">
        <f t="shared" si="18"/>
        <v>0</v>
      </c>
      <c r="M57" s="120">
        <f t="shared" si="19"/>
        <v>0</v>
      </c>
      <c r="N57" s="120">
        <f t="shared" si="20"/>
        <v>0</v>
      </c>
      <c r="O57" s="120">
        <f t="shared" si="6"/>
        <v>0</v>
      </c>
      <c r="P57" s="176">
        <f t="shared" si="7"/>
        <v>0</v>
      </c>
      <c r="Q57" s="176">
        <f>IF(LEN(B57)&gt;0,2*'OSNOVNA PLAČA'!E51,"")</f>
        <v>0</v>
      </c>
      <c r="R57" s="177"/>
      <c r="AA57" s="156">
        <f>ROW()</f>
        <v>57</v>
      </c>
      <c r="AB57" s="91" t="e">
        <f t="shared" ca="1" si="8"/>
        <v>#N/A</v>
      </c>
      <c r="AC57" s="91" t="e">
        <f t="shared" ca="1" si="9"/>
        <v>#N/A</v>
      </c>
      <c r="AD57" s="92" t="e">
        <f t="shared" ca="1" si="21"/>
        <v>#N/A</v>
      </c>
      <c r="AE57" s="91" t="e">
        <f t="shared" ca="1" si="22"/>
        <v>#N/A</v>
      </c>
      <c r="AF57" s="92" t="e">
        <f t="shared" ca="1" si="23"/>
        <v>#N/A</v>
      </c>
      <c r="AG57" s="91" t="e">
        <f t="shared" ca="1" si="24"/>
        <v>#N/A</v>
      </c>
      <c r="AH57" s="91" t="e">
        <f t="shared" ca="1" si="14"/>
        <v>#N/A</v>
      </c>
      <c r="AI57" s="93" t="e">
        <f t="shared" ca="1" si="15"/>
        <v>#N/A</v>
      </c>
      <c r="AJ57" s="91" t="e">
        <f t="shared" ca="1" si="16"/>
        <v>#N/A</v>
      </c>
      <c r="AK57" s="91" t="e">
        <f t="shared" ca="1" si="17"/>
        <v>#N/A</v>
      </c>
    </row>
    <row r="58" spans="1:37" ht="25.5" customHeight="1" x14ac:dyDescent="0.2">
      <c r="A58" s="51">
        <f>'OSNOVNA PLAČA'!A52</f>
        <v>43</v>
      </c>
      <c r="B58" s="158" t="str">
        <f>IF(LEN('OSNOVNA PLAČA'!B52)&gt;0,'OSNOVNA PLAČA'!B52,"")</f>
        <v>A43</v>
      </c>
      <c r="C58" s="52">
        <f>IF(LEN(B58)&gt;0,'OSNOVNA PLAČA'!C52,"")</f>
        <v>0</v>
      </c>
      <c r="D58" s="54">
        <f>IF(LEN(B58)&gt;0,'OSNOVNA PLAČA'!D52,"")</f>
        <v>0</v>
      </c>
      <c r="E58" s="174">
        <f>IF(LEN(B58)&gt;0,SUM('OBRAČUNANA OSNOVNA PLAČA'!E52:J52),"")</f>
        <v>0</v>
      </c>
      <c r="F58" s="55"/>
      <c r="G58" s="55"/>
      <c r="H58" s="55"/>
      <c r="I58" s="55"/>
      <c r="J58" s="55"/>
      <c r="K58" s="175">
        <f t="shared" si="4"/>
        <v>0</v>
      </c>
      <c r="L58" s="120">
        <f t="shared" si="18"/>
        <v>0</v>
      </c>
      <c r="M58" s="120">
        <f t="shared" si="19"/>
        <v>0</v>
      </c>
      <c r="N58" s="120">
        <f t="shared" si="20"/>
        <v>0</v>
      </c>
      <c r="O58" s="120">
        <f t="shared" si="6"/>
        <v>0</v>
      </c>
      <c r="P58" s="176">
        <f t="shared" si="7"/>
        <v>0</v>
      </c>
      <c r="Q58" s="176">
        <f>IF(LEN(B58)&gt;0,2*'OSNOVNA PLAČA'!E52,"")</f>
        <v>0</v>
      </c>
      <c r="R58" s="177"/>
      <c r="AA58" s="156">
        <f>ROW()</f>
        <v>58</v>
      </c>
      <c r="AB58" s="91" t="e">
        <f t="shared" ca="1" si="8"/>
        <v>#N/A</v>
      </c>
      <c r="AC58" s="91" t="e">
        <f t="shared" ca="1" si="9"/>
        <v>#N/A</v>
      </c>
      <c r="AD58" s="92" t="e">
        <f t="shared" ca="1" si="21"/>
        <v>#N/A</v>
      </c>
      <c r="AE58" s="91" t="e">
        <f t="shared" ca="1" si="22"/>
        <v>#N/A</v>
      </c>
      <c r="AF58" s="92" t="e">
        <f t="shared" ca="1" si="23"/>
        <v>#N/A</v>
      </c>
      <c r="AG58" s="91" t="e">
        <f t="shared" ca="1" si="24"/>
        <v>#N/A</v>
      </c>
      <c r="AH58" s="91" t="e">
        <f t="shared" ca="1" si="14"/>
        <v>#N/A</v>
      </c>
      <c r="AI58" s="93" t="e">
        <f t="shared" ca="1" si="15"/>
        <v>#N/A</v>
      </c>
      <c r="AJ58" s="91" t="e">
        <f t="shared" ca="1" si="16"/>
        <v>#N/A</v>
      </c>
      <c r="AK58" s="91" t="e">
        <f t="shared" ca="1" si="17"/>
        <v>#N/A</v>
      </c>
    </row>
    <row r="59" spans="1:37" ht="25.5" customHeight="1" x14ac:dyDescent="0.2">
      <c r="A59" s="51">
        <f>'OSNOVNA PLAČA'!A53</f>
        <v>44</v>
      </c>
      <c r="B59" s="158" t="str">
        <f>IF(LEN('OSNOVNA PLAČA'!B53)&gt;0,'OSNOVNA PLAČA'!B53,"")</f>
        <v>A44</v>
      </c>
      <c r="C59" s="52">
        <f>IF(LEN(B59)&gt;0,'OSNOVNA PLAČA'!C53,"")</f>
        <v>0</v>
      </c>
      <c r="D59" s="54">
        <f>IF(LEN(B59)&gt;0,'OSNOVNA PLAČA'!D53,"")</f>
        <v>0</v>
      </c>
      <c r="E59" s="174">
        <f>IF(LEN(B59)&gt;0,SUM('OBRAČUNANA OSNOVNA PLAČA'!E53:J53),"")</f>
        <v>0</v>
      </c>
      <c r="F59" s="55"/>
      <c r="G59" s="55"/>
      <c r="H59" s="55"/>
      <c r="I59" s="55"/>
      <c r="J59" s="55"/>
      <c r="K59" s="175">
        <f t="shared" si="4"/>
        <v>0</v>
      </c>
      <c r="L59" s="120">
        <f t="shared" si="18"/>
        <v>0</v>
      </c>
      <c r="M59" s="120">
        <f t="shared" si="19"/>
        <v>0</v>
      </c>
      <c r="N59" s="120">
        <f t="shared" si="20"/>
        <v>0</v>
      </c>
      <c r="O59" s="120">
        <f t="shared" si="6"/>
        <v>0</v>
      </c>
      <c r="P59" s="176">
        <f t="shared" si="7"/>
        <v>0</v>
      </c>
      <c r="Q59" s="176">
        <f>IF(LEN(B59)&gt;0,2*'OSNOVNA PLAČA'!E53,"")</f>
        <v>0</v>
      </c>
      <c r="R59" s="177"/>
      <c r="AA59" s="156">
        <f>ROW()</f>
        <v>59</v>
      </c>
      <c r="AB59" s="91" t="e">
        <f t="shared" ca="1" si="8"/>
        <v>#N/A</v>
      </c>
      <c r="AC59" s="91" t="e">
        <f t="shared" ca="1" si="9"/>
        <v>#N/A</v>
      </c>
      <c r="AD59" s="92" t="e">
        <f t="shared" ca="1" si="21"/>
        <v>#N/A</v>
      </c>
      <c r="AE59" s="91" t="e">
        <f t="shared" ca="1" si="22"/>
        <v>#N/A</v>
      </c>
      <c r="AF59" s="92" t="e">
        <f t="shared" ca="1" si="23"/>
        <v>#N/A</v>
      </c>
      <c r="AG59" s="91" t="e">
        <f t="shared" ca="1" si="24"/>
        <v>#N/A</v>
      </c>
      <c r="AH59" s="91" t="e">
        <f t="shared" ca="1" si="14"/>
        <v>#N/A</v>
      </c>
      <c r="AI59" s="93" t="e">
        <f t="shared" ca="1" si="15"/>
        <v>#N/A</v>
      </c>
      <c r="AJ59" s="91" t="e">
        <f t="shared" ca="1" si="16"/>
        <v>#N/A</v>
      </c>
      <c r="AK59" s="91" t="e">
        <f t="shared" ca="1" si="17"/>
        <v>#N/A</v>
      </c>
    </row>
    <row r="60" spans="1:37" ht="25.5" customHeight="1" x14ac:dyDescent="0.2">
      <c r="A60" s="51">
        <f>'OSNOVNA PLAČA'!A54</f>
        <v>45</v>
      </c>
      <c r="B60" s="158" t="str">
        <f>IF(LEN('OSNOVNA PLAČA'!B54)&gt;0,'OSNOVNA PLAČA'!B54,"")</f>
        <v>A45</v>
      </c>
      <c r="C60" s="52">
        <f>IF(LEN(B60)&gt;0,'OSNOVNA PLAČA'!C54,"")</f>
        <v>0</v>
      </c>
      <c r="D60" s="54">
        <f>IF(LEN(B60)&gt;0,'OSNOVNA PLAČA'!D54,"")</f>
        <v>0</v>
      </c>
      <c r="E60" s="174">
        <f>IF(LEN(B60)&gt;0,SUM('OBRAČUNANA OSNOVNA PLAČA'!E54:J54),"")</f>
        <v>0</v>
      </c>
      <c r="F60" s="55"/>
      <c r="G60" s="55"/>
      <c r="H60" s="55"/>
      <c r="I60" s="55"/>
      <c r="J60" s="55"/>
      <c r="K60" s="175">
        <f t="shared" si="4"/>
        <v>0</v>
      </c>
      <c r="L60" s="120">
        <f t="shared" si="18"/>
        <v>0</v>
      </c>
      <c r="M60" s="120">
        <f t="shared" si="19"/>
        <v>0</v>
      </c>
      <c r="N60" s="120">
        <f t="shared" si="20"/>
        <v>0</v>
      </c>
      <c r="O60" s="120">
        <f t="shared" si="6"/>
        <v>0</v>
      </c>
      <c r="P60" s="176">
        <f t="shared" si="7"/>
        <v>0</v>
      </c>
      <c r="Q60" s="176">
        <f>IF(LEN(B60)&gt;0,2*'OSNOVNA PLAČA'!E54,"")</f>
        <v>0</v>
      </c>
      <c r="R60" s="177"/>
      <c r="AA60" s="156">
        <f>ROW()</f>
        <v>60</v>
      </c>
      <c r="AB60" s="91" t="e">
        <f t="shared" ca="1" si="8"/>
        <v>#N/A</v>
      </c>
      <c r="AC60" s="91" t="e">
        <f t="shared" ca="1" si="9"/>
        <v>#N/A</v>
      </c>
      <c r="AD60" s="92" t="e">
        <f t="shared" ca="1" si="21"/>
        <v>#N/A</v>
      </c>
      <c r="AE60" s="91" t="e">
        <f t="shared" ca="1" si="22"/>
        <v>#N/A</v>
      </c>
      <c r="AF60" s="92" t="e">
        <f t="shared" ca="1" si="23"/>
        <v>#N/A</v>
      </c>
      <c r="AG60" s="91" t="e">
        <f t="shared" ca="1" si="24"/>
        <v>#N/A</v>
      </c>
      <c r="AH60" s="91" t="e">
        <f t="shared" ca="1" si="14"/>
        <v>#N/A</v>
      </c>
      <c r="AI60" s="93" t="e">
        <f t="shared" ca="1" si="15"/>
        <v>#N/A</v>
      </c>
      <c r="AJ60" s="91" t="e">
        <f t="shared" ca="1" si="16"/>
        <v>#N/A</v>
      </c>
      <c r="AK60" s="91" t="e">
        <f t="shared" ca="1" si="17"/>
        <v>#N/A</v>
      </c>
    </row>
    <row r="61" spans="1:37" ht="25.5" customHeight="1" x14ac:dyDescent="0.2">
      <c r="A61" s="51">
        <f>'OSNOVNA PLAČA'!A55</f>
        <v>46</v>
      </c>
      <c r="B61" s="158" t="str">
        <f>IF(LEN('OSNOVNA PLAČA'!B55)&gt;0,'OSNOVNA PLAČA'!B55,"")</f>
        <v>A46</v>
      </c>
      <c r="C61" s="52">
        <f>IF(LEN(B61)&gt;0,'OSNOVNA PLAČA'!C55,"")</f>
        <v>0</v>
      </c>
      <c r="D61" s="54">
        <f>IF(LEN(B61)&gt;0,'OSNOVNA PLAČA'!D55,"")</f>
        <v>0</v>
      </c>
      <c r="E61" s="174">
        <f>IF(LEN(B61)&gt;0,SUM('OBRAČUNANA OSNOVNA PLAČA'!E55:J55),"")</f>
        <v>0</v>
      </c>
      <c r="F61" s="55"/>
      <c r="G61" s="55"/>
      <c r="H61" s="55"/>
      <c r="I61" s="55"/>
      <c r="J61" s="55"/>
      <c r="K61" s="175">
        <f t="shared" si="4"/>
        <v>0</v>
      </c>
      <c r="L61" s="120">
        <f t="shared" si="18"/>
        <v>0</v>
      </c>
      <c r="M61" s="120">
        <f t="shared" si="19"/>
        <v>0</v>
      </c>
      <c r="N61" s="120">
        <f t="shared" si="20"/>
        <v>0</v>
      </c>
      <c r="O61" s="120">
        <f t="shared" si="6"/>
        <v>0</v>
      </c>
      <c r="P61" s="176">
        <f t="shared" si="7"/>
        <v>0</v>
      </c>
      <c r="Q61" s="176">
        <f>IF(LEN(B61)&gt;0,2*'OSNOVNA PLAČA'!E55,"")</f>
        <v>0</v>
      </c>
      <c r="R61" s="177"/>
      <c r="AA61" s="156">
        <f>ROW()</f>
        <v>61</v>
      </c>
      <c r="AB61" s="91" t="e">
        <f t="shared" ca="1" si="8"/>
        <v>#N/A</v>
      </c>
      <c r="AC61" s="91" t="e">
        <f t="shared" ca="1" si="9"/>
        <v>#N/A</v>
      </c>
      <c r="AD61" s="92" t="e">
        <f t="shared" ca="1" si="21"/>
        <v>#N/A</v>
      </c>
      <c r="AE61" s="91" t="e">
        <f t="shared" ca="1" si="22"/>
        <v>#N/A</v>
      </c>
      <c r="AF61" s="92" t="e">
        <f t="shared" ca="1" si="23"/>
        <v>#N/A</v>
      </c>
      <c r="AG61" s="91" t="e">
        <f t="shared" ca="1" si="24"/>
        <v>#N/A</v>
      </c>
      <c r="AH61" s="91" t="e">
        <f t="shared" ca="1" si="14"/>
        <v>#N/A</v>
      </c>
      <c r="AI61" s="93" t="e">
        <f t="shared" ca="1" si="15"/>
        <v>#N/A</v>
      </c>
      <c r="AJ61" s="91" t="e">
        <f t="shared" ca="1" si="16"/>
        <v>#N/A</v>
      </c>
      <c r="AK61" s="91" t="e">
        <f t="shared" ca="1" si="17"/>
        <v>#N/A</v>
      </c>
    </row>
    <row r="62" spans="1:37" ht="25.5" customHeight="1" x14ac:dyDescent="0.2">
      <c r="A62" s="51">
        <f>'OSNOVNA PLAČA'!A56</f>
        <v>47</v>
      </c>
      <c r="B62" s="158" t="str">
        <f>IF(LEN('OSNOVNA PLAČA'!B56)&gt;0,'OSNOVNA PLAČA'!B56,"")</f>
        <v>A47</v>
      </c>
      <c r="C62" s="52">
        <f>IF(LEN(B62)&gt;0,'OSNOVNA PLAČA'!C56,"")</f>
        <v>0</v>
      </c>
      <c r="D62" s="54">
        <f>IF(LEN(B62)&gt;0,'OSNOVNA PLAČA'!D56,"")</f>
        <v>0</v>
      </c>
      <c r="E62" s="174">
        <f>IF(LEN(B62)&gt;0,SUM('OBRAČUNANA OSNOVNA PLAČA'!E56:J56),"")</f>
        <v>0</v>
      </c>
      <c r="F62" s="55"/>
      <c r="G62" s="55"/>
      <c r="H62" s="55"/>
      <c r="I62" s="55"/>
      <c r="J62" s="55"/>
      <c r="K62" s="175">
        <f t="shared" si="4"/>
        <v>0</v>
      </c>
      <c r="L62" s="120">
        <f t="shared" si="18"/>
        <v>0</v>
      </c>
      <c r="M62" s="120">
        <f t="shared" si="19"/>
        <v>0</v>
      </c>
      <c r="N62" s="120">
        <f t="shared" si="20"/>
        <v>0</v>
      </c>
      <c r="O62" s="120">
        <f t="shared" si="6"/>
        <v>0</v>
      </c>
      <c r="P62" s="176">
        <f t="shared" si="7"/>
        <v>0</v>
      </c>
      <c r="Q62" s="176">
        <f>IF(LEN(B62)&gt;0,2*'OSNOVNA PLAČA'!E56,"")</f>
        <v>0</v>
      </c>
      <c r="R62" s="177"/>
      <c r="AA62" s="156">
        <f>ROW()</f>
        <v>62</v>
      </c>
      <c r="AB62" s="91" t="e">
        <f t="shared" ca="1" si="8"/>
        <v>#N/A</v>
      </c>
      <c r="AC62" s="91" t="e">
        <f t="shared" ca="1" si="9"/>
        <v>#N/A</v>
      </c>
      <c r="AD62" s="92" t="e">
        <f t="shared" ca="1" si="21"/>
        <v>#N/A</v>
      </c>
      <c r="AE62" s="91" t="e">
        <f t="shared" ca="1" si="22"/>
        <v>#N/A</v>
      </c>
      <c r="AF62" s="92" t="e">
        <f t="shared" ca="1" si="23"/>
        <v>#N/A</v>
      </c>
      <c r="AG62" s="91" t="e">
        <f t="shared" ca="1" si="24"/>
        <v>#N/A</v>
      </c>
      <c r="AH62" s="91" t="e">
        <f t="shared" ca="1" si="14"/>
        <v>#N/A</v>
      </c>
      <c r="AI62" s="93" t="e">
        <f t="shared" ca="1" si="15"/>
        <v>#N/A</v>
      </c>
      <c r="AJ62" s="91" t="e">
        <f t="shared" ca="1" si="16"/>
        <v>#N/A</v>
      </c>
      <c r="AK62" s="91" t="e">
        <f t="shared" ca="1" si="17"/>
        <v>#N/A</v>
      </c>
    </row>
    <row r="63" spans="1:37" ht="25.5" customHeight="1" x14ac:dyDescent="0.2">
      <c r="A63" s="51">
        <f>'OSNOVNA PLAČA'!A57</f>
        <v>48</v>
      </c>
      <c r="B63" s="158" t="str">
        <f>IF(LEN('OSNOVNA PLAČA'!B57)&gt;0,'OSNOVNA PLAČA'!B57,"")</f>
        <v>A48</v>
      </c>
      <c r="C63" s="52">
        <f>IF(LEN(B63)&gt;0,'OSNOVNA PLAČA'!C57,"")</f>
        <v>0</v>
      </c>
      <c r="D63" s="54">
        <f>IF(LEN(B63)&gt;0,'OSNOVNA PLAČA'!D57,"")</f>
        <v>0</v>
      </c>
      <c r="E63" s="174">
        <f>IF(LEN(B63)&gt;0,SUM('OBRAČUNANA OSNOVNA PLAČA'!E57:J57),"")</f>
        <v>0</v>
      </c>
      <c r="F63" s="55"/>
      <c r="G63" s="55"/>
      <c r="H63" s="55"/>
      <c r="I63" s="55"/>
      <c r="J63" s="55"/>
      <c r="K63" s="175">
        <f t="shared" si="4"/>
        <v>0</v>
      </c>
      <c r="L63" s="120">
        <f t="shared" si="18"/>
        <v>0</v>
      </c>
      <c r="M63" s="120">
        <f t="shared" si="19"/>
        <v>0</v>
      </c>
      <c r="N63" s="120">
        <f t="shared" si="20"/>
        <v>0</v>
      </c>
      <c r="O63" s="120">
        <f t="shared" si="6"/>
        <v>0</v>
      </c>
      <c r="P63" s="176">
        <f t="shared" si="7"/>
        <v>0</v>
      </c>
      <c r="Q63" s="176">
        <f>IF(LEN(B63)&gt;0,2*'OSNOVNA PLAČA'!E57,"")</f>
        <v>0</v>
      </c>
      <c r="R63" s="177"/>
      <c r="AA63" s="156">
        <f>ROW()</f>
        <v>63</v>
      </c>
      <c r="AB63" s="91" t="e">
        <f t="shared" ca="1" si="8"/>
        <v>#N/A</v>
      </c>
      <c r="AC63" s="91" t="e">
        <f t="shared" ca="1" si="9"/>
        <v>#N/A</v>
      </c>
      <c r="AD63" s="92" t="e">
        <f t="shared" ca="1" si="21"/>
        <v>#N/A</v>
      </c>
      <c r="AE63" s="91" t="e">
        <f t="shared" ca="1" si="22"/>
        <v>#N/A</v>
      </c>
      <c r="AF63" s="92" t="e">
        <f t="shared" ca="1" si="23"/>
        <v>#N/A</v>
      </c>
      <c r="AG63" s="91" t="e">
        <f t="shared" ca="1" si="24"/>
        <v>#N/A</v>
      </c>
      <c r="AH63" s="91" t="e">
        <f t="shared" ca="1" si="14"/>
        <v>#N/A</v>
      </c>
      <c r="AI63" s="93" t="e">
        <f t="shared" ca="1" si="15"/>
        <v>#N/A</v>
      </c>
      <c r="AJ63" s="91" t="e">
        <f t="shared" ca="1" si="16"/>
        <v>#N/A</v>
      </c>
      <c r="AK63" s="91" t="e">
        <f t="shared" ca="1" si="17"/>
        <v>#N/A</v>
      </c>
    </row>
    <row r="64" spans="1:37" ht="25.5" customHeight="1" x14ac:dyDescent="0.2">
      <c r="A64" s="51">
        <f>'OSNOVNA PLAČA'!A58</f>
        <v>49</v>
      </c>
      <c r="B64" s="158" t="str">
        <f>IF(LEN('OSNOVNA PLAČA'!B58)&gt;0,'OSNOVNA PLAČA'!B58,"")</f>
        <v>A49</v>
      </c>
      <c r="C64" s="52">
        <f>IF(LEN(B64)&gt;0,'OSNOVNA PLAČA'!C58,"")</f>
        <v>0</v>
      </c>
      <c r="D64" s="54">
        <f>IF(LEN(B64)&gt;0,'OSNOVNA PLAČA'!D58,"")</f>
        <v>0</v>
      </c>
      <c r="E64" s="174">
        <f>IF(LEN(B64)&gt;0,SUM('OBRAČUNANA OSNOVNA PLAČA'!E58:J58),"")</f>
        <v>0</v>
      </c>
      <c r="F64" s="55"/>
      <c r="G64" s="55"/>
      <c r="H64" s="55"/>
      <c r="I64" s="55"/>
      <c r="J64" s="55"/>
      <c r="K64" s="175">
        <f t="shared" si="4"/>
        <v>0</v>
      </c>
      <c r="L64" s="120">
        <f t="shared" si="18"/>
        <v>0</v>
      </c>
      <c r="M64" s="120">
        <f t="shared" si="19"/>
        <v>0</v>
      </c>
      <c r="N64" s="120">
        <f t="shared" si="20"/>
        <v>0</v>
      </c>
      <c r="O64" s="120">
        <f t="shared" si="6"/>
        <v>0</v>
      </c>
      <c r="P64" s="176">
        <f t="shared" si="7"/>
        <v>0</v>
      </c>
      <c r="Q64" s="176">
        <f>IF(LEN(B64)&gt;0,2*'OSNOVNA PLAČA'!E58,"")</f>
        <v>0</v>
      </c>
      <c r="R64" s="177"/>
      <c r="AA64" s="156">
        <f>ROW()</f>
        <v>64</v>
      </c>
      <c r="AB64" s="91" t="e">
        <f t="shared" ca="1" si="8"/>
        <v>#N/A</v>
      </c>
      <c r="AC64" s="91" t="e">
        <f t="shared" ca="1" si="9"/>
        <v>#N/A</v>
      </c>
      <c r="AD64" s="92" t="e">
        <f t="shared" ca="1" si="21"/>
        <v>#N/A</v>
      </c>
      <c r="AE64" s="91" t="e">
        <f t="shared" ca="1" si="22"/>
        <v>#N/A</v>
      </c>
      <c r="AF64" s="92" t="e">
        <f t="shared" ca="1" si="23"/>
        <v>#N/A</v>
      </c>
      <c r="AG64" s="91" t="e">
        <f t="shared" ca="1" si="24"/>
        <v>#N/A</v>
      </c>
      <c r="AH64" s="91" t="e">
        <f t="shared" ca="1" si="14"/>
        <v>#N/A</v>
      </c>
      <c r="AI64" s="93" t="e">
        <f t="shared" ca="1" si="15"/>
        <v>#N/A</v>
      </c>
      <c r="AJ64" s="91" t="e">
        <f t="shared" ca="1" si="16"/>
        <v>#N/A</v>
      </c>
      <c r="AK64" s="91" t="e">
        <f t="shared" ca="1" si="17"/>
        <v>#N/A</v>
      </c>
    </row>
    <row r="65" spans="1:37" ht="25.5" customHeight="1" x14ac:dyDescent="0.2">
      <c r="A65" s="51">
        <f>'OSNOVNA PLAČA'!A59</f>
        <v>50</v>
      </c>
      <c r="B65" s="158" t="str">
        <f>IF(LEN('OSNOVNA PLAČA'!B59)&gt;0,'OSNOVNA PLAČA'!B59,"")</f>
        <v>A50</v>
      </c>
      <c r="C65" s="52">
        <f>IF(LEN(B65)&gt;0,'OSNOVNA PLAČA'!C59,"")</f>
        <v>0</v>
      </c>
      <c r="D65" s="54">
        <f>IF(LEN(B65)&gt;0,'OSNOVNA PLAČA'!D59,"")</f>
        <v>0</v>
      </c>
      <c r="E65" s="174">
        <f>IF(LEN(B65)&gt;0,SUM('OBRAČUNANA OSNOVNA PLAČA'!E59:J59),"")</f>
        <v>0</v>
      </c>
      <c r="F65" s="55"/>
      <c r="G65" s="55"/>
      <c r="H65" s="55"/>
      <c r="I65" s="55"/>
      <c r="J65" s="55"/>
      <c r="K65" s="175">
        <f t="shared" si="4"/>
        <v>0</v>
      </c>
      <c r="L65" s="120">
        <f t="shared" si="18"/>
        <v>0</v>
      </c>
      <c r="M65" s="120">
        <f t="shared" si="19"/>
        <v>0</v>
      </c>
      <c r="N65" s="120">
        <f t="shared" si="20"/>
        <v>0</v>
      </c>
      <c r="O65" s="120">
        <f t="shared" si="6"/>
        <v>0</v>
      </c>
      <c r="P65" s="176">
        <f t="shared" si="7"/>
        <v>0</v>
      </c>
      <c r="Q65" s="176">
        <f>IF(LEN(B65)&gt;0,2*'OSNOVNA PLAČA'!E59,"")</f>
        <v>0</v>
      </c>
      <c r="R65" s="177"/>
      <c r="AA65" s="156">
        <f>ROW()</f>
        <v>65</v>
      </c>
      <c r="AB65" s="91" t="e">
        <f t="shared" ca="1" si="8"/>
        <v>#N/A</v>
      </c>
      <c r="AC65" s="91" t="e">
        <f t="shared" ca="1" si="9"/>
        <v>#N/A</v>
      </c>
      <c r="AD65" s="92" t="e">
        <f t="shared" ca="1" si="21"/>
        <v>#N/A</v>
      </c>
      <c r="AE65" s="91" t="e">
        <f t="shared" ca="1" si="22"/>
        <v>#N/A</v>
      </c>
      <c r="AF65" s="92" t="e">
        <f t="shared" ca="1" si="23"/>
        <v>#N/A</v>
      </c>
      <c r="AG65" s="91" t="e">
        <f t="shared" ca="1" si="24"/>
        <v>#N/A</v>
      </c>
      <c r="AH65" s="91" t="e">
        <f t="shared" ca="1" si="14"/>
        <v>#N/A</v>
      </c>
      <c r="AI65" s="93" t="e">
        <f t="shared" ca="1" si="15"/>
        <v>#N/A</v>
      </c>
      <c r="AJ65" s="91" t="e">
        <f t="shared" ca="1" si="16"/>
        <v>#N/A</v>
      </c>
      <c r="AK65" s="91" t="e">
        <f t="shared" ca="1" si="17"/>
        <v>#N/A</v>
      </c>
    </row>
    <row r="66" spans="1:37" ht="25.5" customHeight="1" x14ac:dyDescent="0.2">
      <c r="A66" s="51">
        <f>'OSNOVNA PLAČA'!A60</f>
        <v>51</v>
      </c>
      <c r="B66" s="158" t="str">
        <f>IF(LEN('OSNOVNA PLAČA'!B60)&gt;0,'OSNOVNA PLAČA'!B60,"")</f>
        <v>A51</v>
      </c>
      <c r="C66" s="52">
        <f>IF(LEN(B66)&gt;0,'OSNOVNA PLAČA'!C60,"")</f>
        <v>0</v>
      </c>
      <c r="D66" s="54">
        <f>IF(LEN(B66)&gt;0,'OSNOVNA PLAČA'!D60,"")</f>
        <v>0</v>
      </c>
      <c r="E66" s="174">
        <f>IF(LEN(B66)&gt;0,SUM('OBRAČUNANA OSNOVNA PLAČA'!E60:J60),"")</f>
        <v>0</v>
      </c>
      <c r="F66" s="55"/>
      <c r="G66" s="55"/>
      <c r="H66" s="55"/>
      <c r="I66" s="55"/>
      <c r="J66" s="55"/>
      <c r="K66" s="175">
        <f t="shared" si="4"/>
        <v>0</v>
      </c>
      <c r="L66" s="120">
        <f t="shared" si="18"/>
        <v>0</v>
      </c>
      <c r="M66" s="120">
        <f t="shared" si="19"/>
        <v>0</v>
      </c>
      <c r="N66" s="120">
        <f t="shared" si="20"/>
        <v>0</v>
      </c>
      <c r="O66" s="120">
        <f t="shared" si="6"/>
        <v>0</v>
      </c>
      <c r="P66" s="176">
        <f t="shared" si="7"/>
        <v>0</v>
      </c>
      <c r="Q66" s="176">
        <f>IF(LEN(B66)&gt;0,2*'OSNOVNA PLAČA'!E60,"")</f>
        <v>0</v>
      </c>
      <c r="R66" s="177"/>
      <c r="AA66" s="156">
        <f>ROW()</f>
        <v>66</v>
      </c>
      <c r="AB66" s="91" t="e">
        <f t="shared" ca="1" si="8"/>
        <v>#N/A</v>
      </c>
      <c r="AC66" s="91" t="e">
        <f t="shared" ca="1" si="9"/>
        <v>#N/A</v>
      </c>
      <c r="AD66" s="92" t="e">
        <f t="shared" ca="1" si="21"/>
        <v>#N/A</v>
      </c>
      <c r="AE66" s="91" t="e">
        <f t="shared" ca="1" si="22"/>
        <v>#N/A</v>
      </c>
      <c r="AF66" s="92" t="e">
        <f t="shared" ca="1" si="23"/>
        <v>#N/A</v>
      </c>
      <c r="AG66" s="91" t="e">
        <f t="shared" ca="1" si="24"/>
        <v>#N/A</v>
      </c>
      <c r="AH66" s="91" t="e">
        <f t="shared" ca="1" si="14"/>
        <v>#N/A</v>
      </c>
      <c r="AI66" s="93" t="e">
        <f t="shared" ca="1" si="15"/>
        <v>#N/A</v>
      </c>
      <c r="AJ66" s="91" t="e">
        <f t="shared" ca="1" si="16"/>
        <v>#N/A</v>
      </c>
      <c r="AK66" s="91" t="e">
        <f t="shared" ca="1" si="17"/>
        <v>#N/A</v>
      </c>
    </row>
    <row r="67" spans="1:37" ht="25.5" customHeight="1" x14ac:dyDescent="0.2">
      <c r="A67" s="51">
        <f>'OSNOVNA PLAČA'!A61</f>
        <v>52</v>
      </c>
      <c r="B67" s="158" t="str">
        <f>IF(LEN('OSNOVNA PLAČA'!B61)&gt;0,'OSNOVNA PLAČA'!B61,"")</f>
        <v>A52</v>
      </c>
      <c r="C67" s="52">
        <f>IF(LEN(B67)&gt;0,'OSNOVNA PLAČA'!C61,"")</f>
        <v>0</v>
      </c>
      <c r="D67" s="54">
        <f>IF(LEN(B67)&gt;0,'OSNOVNA PLAČA'!D61,"")</f>
        <v>0</v>
      </c>
      <c r="E67" s="174">
        <f>IF(LEN(B67)&gt;0,SUM('OBRAČUNANA OSNOVNA PLAČA'!E61:J61),"")</f>
        <v>0</v>
      </c>
      <c r="F67" s="55"/>
      <c r="G67" s="55"/>
      <c r="H67" s="55"/>
      <c r="I67" s="55"/>
      <c r="J67" s="55"/>
      <c r="K67" s="175">
        <f t="shared" si="4"/>
        <v>0</v>
      </c>
      <c r="L67" s="120">
        <f t="shared" si="18"/>
        <v>0</v>
      </c>
      <c r="M67" s="120">
        <f t="shared" si="19"/>
        <v>0</v>
      </c>
      <c r="N67" s="120">
        <f t="shared" si="20"/>
        <v>0</v>
      </c>
      <c r="O67" s="120">
        <f t="shared" si="6"/>
        <v>0</v>
      </c>
      <c r="P67" s="176">
        <f t="shared" si="7"/>
        <v>0</v>
      </c>
      <c r="Q67" s="176">
        <f>IF(LEN(B67)&gt;0,2*'OSNOVNA PLAČA'!E61,"")</f>
        <v>0</v>
      </c>
      <c r="R67" s="177"/>
      <c r="AA67" s="156">
        <f>ROW()</f>
        <v>67</v>
      </c>
      <c r="AB67" s="91" t="e">
        <f t="shared" ca="1" si="8"/>
        <v>#N/A</v>
      </c>
      <c r="AC67" s="91" t="e">
        <f t="shared" ca="1" si="9"/>
        <v>#N/A</v>
      </c>
      <c r="AD67" s="92" t="e">
        <f t="shared" ca="1" si="21"/>
        <v>#N/A</v>
      </c>
      <c r="AE67" s="91" t="e">
        <f t="shared" ca="1" si="22"/>
        <v>#N/A</v>
      </c>
      <c r="AF67" s="92" t="e">
        <f t="shared" ca="1" si="23"/>
        <v>#N/A</v>
      </c>
      <c r="AG67" s="91" t="e">
        <f t="shared" ca="1" si="24"/>
        <v>#N/A</v>
      </c>
      <c r="AH67" s="91" t="e">
        <f t="shared" ca="1" si="14"/>
        <v>#N/A</v>
      </c>
      <c r="AI67" s="93" t="e">
        <f t="shared" ca="1" si="15"/>
        <v>#N/A</v>
      </c>
      <c r="AJ67" s="91" t="e">
        <f t="shared" ca="1" si="16"/>
        <v>#N/A</v>
      </c>
      <c r="AK67" s="91" t="e">
        <f t="shared" ca="1" si="17"/>
        <v>#N/A</v>
      </c>
    </row>
    <row r="68" spans="1:37" ht="25.5" customHeight="1" x14ac:dyDescent="0.2">
      <c r="A68" s="51">
        <f>'OSNOVNA PLAČA'!A62</f>
        <v>53</v>
      </c>
      <c r="B68" s="158" t="str">
        <f>IF(LEN('OSNOVNA PLAČA'!B62)&gt;0,'OSNOVNA PLAČA'!B62,"")</f>
        <v>A53</v>
      </c>
      <c r="C68" s="52">
        <f>IF(LEN(B68)&gt;0,'OSNOVNA PLAČA'!C62,"")</f>
        <v>0</v>
      </c>
      <c r="D68" s="54">
        <f>IF(LEN(B68)&gt;0,'OSNOVNA PLAČA'!D62,"")</f>
        <v>0</v>
      </c>
      <c r="E68" s="174">
        <f>IF(LEN(B68)&gt;0,SUM('OBRAČUNANA OSNOVNA PLAČA'!E62:J62),"")</f>
        <v>0</v>
      </c>
      <c r="F68" s="55"/>
      <c r="G68" s="55"/>
      <c r="H68" s="55"/>
      <c r="I68" s="55"/>
      <c r="J68" s="55"/>
      <c r="K68" s="175">
        <f t="shared" si="4"/>
        <v>0</v>
      </c>
      <c r="L68" s="120">
        <f t="shared" si="18"/>
        <v>0</v>
      </c>
      <c r="M68" s="120">
        <f t="shared" si="19"/>
        <v>0</v>
      </c>
      <c r="N68" s="120">
        <f t="shared" si="20"/>
        <v>0</v>
      </c>
      <c r="O68" s="120">
        <f t="shared" si="6"/>
        <v>0</v>
      </c>
      <c r="P68" s="176">
        <f t="shared" si="7"/>
        <v>0</v>
      </c>
      <c r="Q68" s="176">
        <f>IF(LEN(B68)&gt;0,2*'OSNOVNA PLAČA'!E62,"")</f>
        <v>0</v>
      </c>
      <c r="R68" s="177"/>
      <c r="AA68" s="156">
        <f>ROW()</f>
        <v>68</v>
      </c>
      <c r="AB68" s="91" t="e">
        <f t="shared" ca="1" si="8"/>
        <v>#N/A</v>
      </c>
      <c r="AC68" s="91" t="e">
        <f t="shared" ca="1" si="9"/>
        <v>#N/A</v>
      </c>
      <c r="AD68" s="92" t="e">
        <f t="shared" ca="1" si="21"/>
        <v>#N/A</v>
      </c>
      <c r="AE68" s="91" t="e">
        <f t="shared" ca="1" si="22"/>
        <v>#N/A</v>
      </c>
      <c r="AF68" s="92" t="e">
        <f t="shared" ca="1" si="23"/>
        <v>#N/A</v>
      </c>
      <c r="AG68" s="91" t="e">
        <f t="shared" ca="1" si="24"/>
        <v>#N/A</v>
      </c>
      <c r="AH68" s="91" t="e">
        <f t="shared" ca="1" si="14"/>
        <v>#N/A</v>
      </c>
      <c r="AI68" s="93" t="e">
        <f t="shared" ca="1" si="15"/>
        <v>#N/A</v>
      </c>
      <c r="AJ68" s="91" t="e">
        <f t="shared" ca="1" si="16"/>
        <v>#N/A</v>
      </c>
      <c r="AK68" s="91" t="e">
        <f t="shared" ca="1" si="17"/>
        <v>#N/A</v>
      </c>
    </row>
    <row r="69" spans="1:37" ht="25.5" customHeight="1" x14ac:dyDescent="0.2">
      <c r="A69" s="51">
        <f>'OSNOVNA PLAČA'!A63</f>
        <v>54</v>
      </c>
      <c r="B69" s="158" t="str">
        <f>IF(LEN('OSNOVNA PLAČA'!B63)&gt;0,'OSNOVNA PLAČA'!B63,"")</f>
        <v>A54</v>
      </c>
      <c r="C69" s="52">
        <f>IF(LEN(B69)&gt;0,'OSNOVNA PLAČA'!C63,"")</f>
        <v>0</v>
      </c>
      <c r="D69" s="54">
        <f>IF(LEN(B69)&gt;0,'OSNOVNA PLAČA'!D63,"")</f>
        <v>0</v>
      </c>
      <c r="E69" s="174">
        <f>IF(LEN(B69)&gt;0,SUM('OBRAČUNANA OSNOVNA PLAČA'!E63:J63),"")</f>
        <v>0</v>
      </c>
      <c r="F69" s="55"/>
      <c r="G69" s="55"/>
      <c r="H69" s="55"/>
      <c r="I69" s="55"/>
      <c r="J69" s="55"/>
      <c r="K69" s="175">
        <f t="shared" si="4"/>
        <v>0</v>
      </c>
      <c r="L69" s="120">
        <f t="shared" si="18"/>
        <v>0</v>
      </c>
      <c r="M69" s="120">
        <f t="shared" si="19"/>
        <v>0</v>
      </c>
      <c r="N69" s="120">
        <f t="shared" si="20"/>
        <v>0</v>
      </c>
      <c r="O69" s="120">
        <f t="shared" si="6"/>
        <v>0</v>
      </c>
      <c r="P69" s="176">
        <f t="shared" si="7"/>
        <v>0</v>
      </c>
      <c r="Q69" s="176">
        <f>IF(LEN(B69)&gt;0,2*'OSNOVNA PLAČA'!E63,"")</f>
        <v>0</v>
      </c>
      <c r="R69" s="177"/>
      <c r="AA69" s="156">
        <f>ROW()</f>
        <v>69</v>
      </c>
      <c r="AB69" s="91" t="e">
        <f t="shared" ca="1" si="8"/>
        <v>#N/A</v>
      </c>
      <c r="AC69" s="91" t="e">
        <f t="shared" ca="1" si="9"/>
        <v>#N/A</v>
      </c>
      <c r="AD69" s="92" t="e">
        <f t="shared" ca="1" si="21"/>
        <v>#N/A</v>
      </c>
      <c r="AE69" s="91" t="e">
        <f t="shared" ca="1" si="22"/>
        <v>#N/A</v>
      </c>
      <c r="AF69" s="92" t="e">
        <f t="shared" ca="1" si="23"/>
        <v>#N/A</v>
      </c>
      <c r="AG69" s="91" t="e">
        <f t="shared" ca="1" si="24"/>
        <v>#N/A</v>
      </c>
      <c r="AH69" s="91" t="e">
        <f t="shared" ca="1" si="14"/>
        <v>#N/A</v>
      </c>
      <c r="AI69" s="93" t="e">
        <f t="shared" ca="1" si="15"/>
        <v>#N/A</v>
      </c>
      <c r="AJ69" s="91" t="e">
        <f t="shared" ca="1" si="16"/>
        <v>#N/A</v>
      </c>
      <c r="AK69" s="91" t="e">
        <f t="shared" ca="1" si="17"/>
        <v>#N/A</v>
      </c>
    </row>
    <row r="70" spans="1:37" ht="25.5" customHeight="1" x14ac:dyDescent="0.2">
      <c r="A70" s="51">
        <f>'OSNOVNA PLAČA'!A64</f>
        <v>55</v>
      </c>
      <c r="B70" s="158" t="str">
        <f>IF(LEN('OSNOVNA PLAČA'!B64)&gt;0,'OSNOVNA PLAČA'!B64,"")</f>
        <v>A55</v>
      </c>
      <c r="C70" s="52">
        <f>IF(LEN(B70)&gt;0,'OSNOVNA PLAČA'!C64,"")</f>
        <v>0</v>
      </c>
      <c r="D70" s="54">
        <f>IF(LEN(B70)&gt;0,'OSNOVNA PLAČA'!D64,"")</f>
        <v>0</v>
      </c>
      <c r="E70" s="174">
        <f>IF(LEN(B70)&gt;0,SUM('OBRAČUNANA OSNOVNA PLAČA'!E64:J64),"")</f>
        <v>0</v>
      </c>
      <c r="F70" s="55"/>
      <c r="G70" s="55"/>
      <c r="H70" s="55"/>
      <c r="I70" s="55"/>
      <c r="J70" s="55"/>
      <c r="K70" s="175">
        <f t="shared" si="4"/>
        <v>0</v>
      </c>
      <c r="L70" s="120">
        <f t="shared" si="18"/>
        <v>0</v>
      </c>
      <c r="M70" s="120">
        <f t="shared" si="19"/>
        <v>0</v>
      </c>
      <c r="N70" s="120">
        <f t="shared" si="20"/>
        <v>0</v>
      </c>
      <c r="O70" s="120">
        <f t="shared" si="6"/>
        <v>0</v>
      </c>
      <c r="P70" s="176">
        <f t="shared" si="7"/>
        <v>0</v>
      </c>
      <c r="Q70" s="176">
        <f>IF(LEN(B70)&gt;0,2*'OSNOVNA PLAČA'!E64,"")</f>
        <v>0</v>
      </c>
      <c r="R70" s="177"/>
      <c r="AA70" s="156">
        <f>ROW()</f>
        <v>70</v>
      </c>
      <c r="AB70" s="91" t="e">
        <f t="shared" ca="1" si="8"/>
        <v>#N/A</v>
      </c>
      <c r="AC70" s="91" t="e">
        <f t="shared" ca="1" si="9"/>
        <v>#N/A</v>
      </c>
      <c r="AD70" s="92" t="e">
        <f t="shared" ca="1" si="21"/>
        <v>#N/A</v>
      </c>
      <c r="AE70" s="91" t="e">
        <f t="shared" ca="1" si="22"/>
        <v>#N/A</v>
      </c>
      <c r="AF70" s="92" t="e">
        <f t="shared" ca="1" si="23"/>
        <v>#N/A</v>
      </c>
      <c r="AG70" s="91" t="e">
        <f t="shared" ca="1" si="24"/>
        <v>#N/A</v>
      </c>
      <c r="AH70" s="91" t="e">
        <f t="shared" ca="1" si="14"/>
        <v>#N/A</v>
      </c>
      <c r="AI70" s="93" t="e">
        <f t="shared" ca="1" si="15"/>
        <v>#N/A</v>
      </c>
      <c r="AJ70" s="91" t="e">
        <f t="shared" ca="1" si="16"/>
        <v>#N/A</v>
      </c>
      <c r="AK70" s="91" t="e">
        <f t="shared" ca="1" si="17"/>
        <v>#N/A</v>
      </c>
    </row>
    <row r="71" spans="1:37" ht="25.5" customHeight="1" x14ac:dyDescent="0.2">
      <c r="A71" s="51">
        <f>'OSNOVNA PLAČA'!A65</f>
        <v>56</v>
      </c>
      <c r="B71" s="158" t="str">
        <f>IF(LEN('OSNOVNA PLAČA'!B65)&gt;0,'OSNOVNA PLAČA'!B65,"")</f>
        <v>A56</v>
      </c>
      <c r="C71" s="52">
        <f>IF(LEN(B71)&gt;0,'OSNOVNA PLAČA'!C65,"")</f>
        <v>0</v>
      </c>
      <c r="D71" s="54">
        <f>IF(LEN(B71)&gt;0,'OSNOVNA PLAČA'!D65,"")</f>
        <v>0</v>
      </c>
      <c r="E71" s="174">
        <f>IF(LEN(B71)&gt;0,SUM('OBRAČUNANA OSNOVNA PLAČA'!E65:J65),"")</f>
        <v>0</v>
      </c>
      <c r="F71" s="55"/>
      <c r="G71" s="55"/>
      <c r="H71" s="55"/>
      <c r="I71" s="55"/>
      <c r="J71" s="55"/>
      <c r="K71" s="175">
        <f t="shared" si="4"/>
        <v>0</v>
      </c>
      <c r="L71" s="120">
        <f t="shared" si="18"/>
        <v>0</v>
      </c>
      <c r="M71" s="120">
        <f t="shared" si="19"/>
        <v>0</v>
      </c>
      <c r="N71" s="120">
        <f t="shared" si="20"/>
        <v>0</v>
      </c>
      <c r="O71" s="120">
        <f t="shared" si="6"/>
        <v>0</v>
      </c>
      <c r="P71" s="176">
        <f t="shared" si="7"/>
        <v>0</v>
      </c>
      <c r="Q71" s="176">
        <f>IF(LEN(B71)&gt;0,2*'OSNOVNA PLAČA'!E65,"")</f>
        <v>0</v>
      </c>
      <c r="R71" s="177"/>
      <c r="AA71" s="156">
        <f>ROW()</f>
        <v>71</v>
      </c>
      <c r="AB71" s="91" t="e">
        <f t="shared" ca="1" si="8"/>
        <v>#N/A</v>
      </c>
      <c r="AC71" s="91" t="e">
        <f t="shared" ca="1" si="9"/>
        <v>#N/A</v>
      </c>
      <c r="AD71" s="92" t="e">
        <f t="shared" ca="1" si="21"/>
        <v>#N/A</v>
      </c>
      <c r="AE71" s="91" t="e">
        <f t="shared" ca="1" si="22"/>
        <v>#N/A</v>
      </c>
      <c r="AF71" s="92" t="e">
        <f t="shared" ca="1" si="23"/>
        <v>#N/A</v>
      </c>
      <c r="AG71" s="91" t="e">
        <f t="shared" ca="1" si="24"/>
        <v>#N/A</v>
      </c>
      <c r="AH71" s="91" t="e">
        <f t="shared" ca="1" si="14"/>
        <v>#N/A</v>
      </c>
      <c r="AI71" s="93" t="e">
        <f t="shared" ca="1" si="15"/>
        <v>#N/A</v>
      </c>
      <c r="AJ71" s="91" t="e">
        <f t="shared" ca="1" si="16"/>
        <v>#N/A</v>
      </c>
      <c r="AK71" s="91" t="e">
        <f t="shared" ca="1" si="17"/>
        <v>#N/A</v>
      </c>
    </row>
    <row r="72" spans="1:37" ht="25.5" customHeight="1" x14ac:dyDescent="0.2">
      <c r="A72" s="51">
        <f>'OSNOVNA PLAČA'!A66</f>
        <v>57</v>
      </c>
      <c r="B72" s="158" t="str">
        <f>IF(LEN('OSNOVNA PLAČA'!B66)&gt;0,'OSNOVNA PLAČA'!B66,"")</f>
        <v>A57</v>
      </c>
      <c r="C72" s="52">
        <f>IF(LEN(B72)&gt;0,'OSNOVNA PLAČA'!C66,"")</f>
        <v>0</v>
      </c>
      <c r="D72" s="54">
        <f>IF(LEN(B72)&gt;0,'OSNOVNA PLAČA'!D66,"")</f>
        <v>0</v>
      </c>
      <c r="E72" s="174">
        <f>IF(LEN(B72)&gt;0,SUM('OBRAČUNANA OSNOVNA PLAČA'!E66:J66),"")</f>
        <v>0</v>
      </c>
      <c r="F72" s="55"/>
      <c r="G72" s="55"/>
      <c r="H72" s="55"/>
      <c r="I72" s="55"/>
      <c r="J72" s="55"/>
      <c r="K72" s="175">
        <f t="shared" si="4"/>
        <v>0</v>
      </c>
      <c r="L72" s="120">
        <f t="shared" si="18"/>
        <v>0</v>
      </c>
      <c r="M72" s="120">
        <f t="shared" si="19"/>
        <v>0</v>
      </c>
      <c r="N72" s="120">
        <f t="shared" si="20"/>
        <v>0</v>
      </c>
      <c r="O72" s="120">
        <f t="shared" si="6"/>
        <v>0</v>
      </c>
      <c r="P72" s="176">
        <f t="shared" si="7"/>
        <v>0</v>
      </c>
      <c r="Q72" s="176">
        <f>IF(LEN(B72)&gt;0,2*'OSNOVNA PLAČA'!E66,"")</f>
        <v>0</v>
      </c>
      <c r="R72" s="177"/>
      <c r="AA72" s="156">
        <f>ROW()</f>
        <v>72</v>
      </c>
      <c r="AB72" s="91" t="e">
        <f t="shared" ca="1" si="8"/>
        <v>#N/A</v>
      </c>
      <c r="AC72" s="91" t="e">
        <f t="shared" ca="1" si="9"/>
        <v>#N/A</v>
      </c>
      <c r="AD72" s="92" t="e">
        <f t="shared" ca="1" si="21"/>
        <v>#N/A</v>
      </c>
      <c r="AE72" s="91" t="e">
        <f t="shared" ca="1" si="22"/>
        <v>#N/A</v>
      </c>
      <c r="AF72" s="92" t="e">
        <f t="shared" ca="1" si="23"/>
        <v>#N/A</v>
      </c>
      <c r="AG72" s="91" t="e">
        <f t="shared" ca="1" si="24"/>
        <v>#N/A</v>
      </c>
      <c r="AH72" s="91" t="e">
        <f t="shared" ca="1" si="14"/>
        <v>#N/A</v>
      </c>
      <c r="AI72" s="93" t="e">
        <f t="shared" ca="1" si="15"/>
        <v>#N/A</v>
      </c>
      <c r="AJ72" s="91" t="e">
        <f t="shared" ca="1" si="16"/>
        <v>#N/A</v>
      </c>
      <c r="AK72" s="91" t="e">
        <f t="shared" ca="1" si="17"/>
        <v>#N/A</v>
      </c>
    </row>
    <row r="73" spans="1:37" ht="25.5" customHeight="1" x14ac:dyDescent="0.2">
      <c r="A73" s="51">
        <f>'OSNOVNA PLAČA'!A67</f>
        <v>58</v>
      </c>
      <c r="B73" s="158" t="str">
        <f>IF(LEN('OSNOVNA PLAČA'!B67)&gt;0,'OSNOVNA PLAČA'!B67,"")</f>
        <v>A58</v>
      </c>
      <c r="C73" s="52">
        <f>IF(LEN(B73)&gt;0,'OSNOVNA PLAČA'!C67,"")</f>
        <v>0</v>
      </c>
      <c r="D73" s="54">
        <f>IF(LEN(B73)&gt;0,'OSNOVNA PLAČA'!D67,"")</f>
        <v>0</v>
      </c>
      <c r="E73" s="174">
        <f>IF(LEN(B73)&gt;0,SUM('OBRAČUNANA OSNOVNA PLAČA'!E67:J67),"")</f>
        <v>0</v>
      </c>
      <c r="F73" s="55"/>
      <c r="G73" s="55"/>
      <c r="H73" s="55"/>
      <c r="I73" s="55"/>
      <c r="J73" s="55"/>
      <c r="K73" s="175">
        <f t="shared" si="4"/>
        <v>0</v>
      </c>
      <c r="L73" s="120">
        <f t="shared" si="18"/>
        <v>0</v>
      </c>
      <c r="M73" s="120">
        <f t="shared" si="19"/>
        <v>0</v>
      </c>
      <c r="N73" s="120">
        <f t="shared" si="20"/>
        <v>0</v>
      </c>
      <c r="O73" s="120">
        <f t="shared" si="6"/>
        <v>0</v>
      </c>
      <c r="P73" s="176">
        <f t="shared" si="7"/>
        <v>0</v>
      </c>
      <c r="Q73" s="176">
        <f>IF(LEN(B73)&gt;0,2*'OSNOVNA PLAČA'!E67,"")</f>
        <v>0</v>
      </c>
      <c r="R73" s="177"/>
      <c r="AA73" s="156">
        <f>ROW()</f>
        <v>73</v>
      </c>
      <c r="AB73" s="91" t="e">
        <f t="shared" ca="1" si="8"/>
        <v>#N/A</v>
      </c>
      <c r="AC73" s="91" t="e">
        <f t="shared" ca="1" si="9"/>
        <v>#N/A</v>
      </c>
      <c r="AD73" s="92" t="e">
        <f t="shared" ca="1" si="21"/>
        <v>#N/A</v>
      </c>
      <c r="AE73" s="91" t="e">
        <f t="shared" ca="1" si="22"/>
        <v>#N/A</v>
      </c>
      <c r="AF73" s="92" t="e">
        <f t="shared" ca="1" si="23"/>
        <v>#N/A</v>
      </c>
      <c r="AG73" s="91" t="e">
        <f t="shared" ca="1" si="24"/>
        <v>#N/A</v>
      </c>
      <c r="AH73" s="91" t="e">
        <f t="shared" ca="1" si="14"/>
        <v>#N/A</v>
      </c>
      <c r="AI73" s="93" t="e">
        <f t="shared" ca="1" si="15"/>
        <v>#N/A</v>
      </c>
      <c r="AJ73" s="91" t="e">
        <f t="shared" ca="1" si="16"/>
        <v>#N/A</v>
      </c>
      <c r="AK73" s="91" t="e">
        <f t="shared" ca="1" si="17"/>
        <v>#N/A</v>
      </c>
    </row>
    <row r="74" spans="1:37" ht="25.5" customHeight="1" x14ac:dyDescent="0.2">
      <c r="A74" s="51">
        <f>'OSNOVNA PLAČA'!A68</f>
        <v>59</v>
      </c>
      <c r="B74" s="158" t="str">
        <f>IF(LEN('OSNOVNA PLAČA'!B68)&gt;0,'OSNOVNA PLAČA'!B68,"")</f>
        <v>A59</v>
      </c>
      <c r="C74" s="52">
        <f>IF(LEN(B74)&gt;0,'OSNOVNA PLAČA'!C68,"")</f>
        <v>0</v>
      </c>
      <c r="D74" s="54">
        <f>IF(LEN(B74)&gt;0,'OSNOVNA PLAČA'!D68,"")</f>
        <v>0</v>
      </c>
      <c r="E74" s="174">
        <f>IF(LEN(B74)&gt;0,SUM('OBRAČUNANA OSNOVNA PLAČA'!E68:J68),"")</f>
        <v>0</v>
      </c>
      <c r="F74" s="55"/>
      <c r="G74" s="55"/>
      <c r="H74" s="55"/>
      <c r="I74" s="55"/>
      <c r="J74" s="55"/>
      <c r="K74" s="175">
        <f t="shared" si="4"/>
        <v>0</v>
      </c>
      <c r="L74" s="120">
        <f t="shared" si="18"/>
        <v>0</v>
      </c>
      <c r="M74" s="120">
        <f t="shared" si="19"/>
        <v>0</v>
      </c>
      <c r="N74" s="120">
        <f t="shared" si="20"/>
        <v>0</v>
      </c>
      <c r="O74" s="120">
        <f t="shared" si="6"/>
        <v>0</v>
      </c>
      <c r="P74" s="176">
        <f t="shared" si="7"/>
        <v>0</v>
      </c>
      <c r="Q74" s="176">
        <f>IF(LEN(B74)&gt;0,2*'OSNOVNA PLAČA'!E68,"")</f>
        <v>0</v>
      </c>
      <c r="R74" s="177"/>
      <c r="AA74" s="156">
        <f>ROW()</f>
        <v>74</v>
      </c>
      <c r="AB74" s="91" t="e">
        <f t="shared" ca="1" si="8"/>
        <v>#N/A</v>
      </c>
      <c r="AC74" s="91" t="e">
        <f t="shared" ca="1" si="9"/>
        <v>#N/A</v>
      </c>
      <c r="AD74" s="92" t="e">
        <f t="shared" ca="1" si="21"/>
        <v>#N/A</v>
      </c>
      <c r="AE74" s="91" t="e">
        <f t="shared" ca="1" si="22"/>
        <v>#N/A</v>
      </c>
      <c r="AF74" s="92" t="e">
        <f t="shared" ca="1" si="23"/>
        <v>#N/A</v>
      </c>
      <c r="AG74" s="91" t="e">
        <f t="shared" ca="1" si="24"/>
        <v>#N/A</v>
      </c>
      <c r="AH74" s="91" t="e">
        <f t="shared" ca="1" si="14"/>
        <v>#N/A</v>
      </c>
      <c r="AI74" s="93" t="e">
        <f t="shared" ca="1" si="15"/>
        <v>#N/A</v>
      </c>
      <c r="AJ74" s="91" t="e">
        <f t="shared" ca="1" si="16"/>
        <v>#N/A</v>
      </c>
      <c r="AK74" s="91" t="e">
        <f t="shared" ca="1" si="17"/>
        <v>#N/A</v>
      </c>
    </row>
    <row r="75" spans="1:37" ht="25.5" customHeight="1" x14ac:dyDescent="0.2">
      <c r="A75" s="51">
        <f>'OSNOVNA PLAČA'!A69</f>
        <v>60</v>
      </c>
      <c r="B75" s="158" t="str">
        <f>IF(LEN('OSNOVNA PLAČA'!B69)&gt;0,'OSNOVNA PLAČA'!B69,"")</f>
        <v>A60</v>
      </c>
      <c r="C75" s="52">
        <f>IF(LEN(B75)&gt;0,'OSNOVNA PLAČA'!C69,"")</f>
        <v>0</v>
      </c>
      <c r="D75" s="54">
        <f>IF(LEN(B75)&gt;0,'OSNOVNA PLAČA'!D69,"")</f>
        <v>0</v>
      </c>
      <c r="E75" s="174">
        <f>IF(LEN(B75)&gt;0,SUM('OBRAČUNANA OSNOVNA PLAČA'!E69:J69),"")</f>
        <v>0</v>
      </c>
      <c r="F75" s="55"/>
      <c r="G75" s="55"/>
      <c r="H75" s="55"/>
      <c r="I75" s="55"/>
      <c r="J75" s="55"/>
      <c r="K75" s="175">
        <f t="shared" si="4"/>
        <v>0</v>
      </c>
      <c r="L75" s="120">
        <f t="shared" si="18"/>
        <v>0</v>
      </c>
      <c r="M75" s="120">
        <f t="shared" si="19"/>
        <v>0</v>
      </c>
      <c r="N75" s="120">
        <f t="shared" si="20"/>
        <v>0</v>
      </c>
      <c r="O75" s="120">
        <f t="shared" si="6"/>
        <v>0</v>
      </c>
      <c r="P75" s="176">
        <f t="shared" si="7"/>
        <v>0</v>
      </c>
      <c r="Q75" s="176">
        <f>IF(LEN(B75)&gt;0,2*'OSNOVNA PLAČA'!E69,"")</f>
        <v>0</v>
      </c>
      <c r="R75" s="177"/>
      <c r="AA75" s="156">
        <f>ROW()</f>
        <v>75</v>
      </c>
      <c r="AB75" s="91" t="e">
        <f t="shared" ca="1" si="8"/>
        <v>#N/A</v>
      </c>
      <c r="AC75" s="91" t="e">
        <f t="shared" ca="1" si="9"/>
        <v>#N/A</v>
      </c>
      <c r="AD75" s="92" t="e">
        <f t="shared" ca="1" si="21"/>
        <v>#N/A</v>
      </c>
      <c r="AE75" s="91" t="e">
        <f t="shared" ca="1" si="22"/>
        <v>#N/A</v>
      </c>
      <c r="AF75" s="92" t="e">
        <f t="shared" ca="1" si="23"/>
        <v>#N/A</v>
      </c>
      <c r="AG75" s="91" t="e">
        <f t="shared" ca="1" si="24"/>
        <v>#N/A</v>
      </c>
      <c r="AH75" s="91" t="e">
        <f t="shared" ca="1" si="14"/>
        <v>#N/A</v>
      </c>
      <c r="AI75" s="93" t="e">
        <f t="shared" ca="1" si="15"/>
        <v>#N/A</v>
      </c>
      <c r="AJ75" s="91" t="e">
        <f t="shared" ca="1" si="16"/>
        <v>#N/A</v>
      </c>
      <c r="AK75" s="91" t="e">
        <f t="shared" ca="1" si="17"/>
        <v>#N/A</v>
      </c>
    </row>
    <row r="76" spans="1:37" ht="25.5" customHeight="1" x14ac:dyDescent="0.2">
      <c r="A76" s="51">
        <f>'OSNOVNA PLAČA'!A70</f>
        <v>61</v>
      </c>
      <c r="B76" s="158" t="str">
        <f>IF(LEN('OSNOVNA PLAČA'!B70)&gt;0,'OSNOVNA PLAČA'!B70,"")</f>
        <v>A61</v>
      </c>
      <c r="C76" s="52">
        <f>IF(LEN(B76)&gt;0,'OSNOVNA PLAČA'!C70,"")</f>
        <v>0</v>
      </c>
      <c r="D76" s="54">
        <f>IF(LEN(B76)&gt;0,'OSNOVNA PLAČA'!D70,"")</f>
        <v>0</v>
      </c>
      <c r="E76" s="174">
        <f>IF(LEN(B76)&gt;0,SUM('OBRAČUNANA OSNOVNA PLAČA'!E70:J70),"")</f>
        <v>0</v>
      </c>
      <c r="F76" s="55"/>
      <c r="G76" s="55"/>
      <c r="H76" s="55"/>
      <c r="I76" s="55"/>
      <c r="J76" s="55"/>
      <c r="K76" s="175">
        <f t="shared" si="4"/>
        <v>0</v>
      </c>
      <c r="L76" s="120">
        <f t="shared" si="18"/>
        <v>0</v>
      </c>
      <c r="M76" s="120">
        <f t="shared" si="19"/>
        <v>0</v>
      </c>
      <c r="N76" s="120">
        <f t="shared" si="20"/>
        <v>0</v>
      </c>
      <c r="O76" s="120">
        <f t="shared" si="6"/>
        <v>0</v>
      </c>
      <c r="P76" s="176">
        <f t="shared" si="7"/>
        <v>0</v>
      </c>
      <c r="Q76" s="176">
        <f>IF(LEN(B76)&gt;0,2*'OSNOVNA PLAČA'!E70,"")</f>
        <v>0</v>
      </c>
      <c r="R76" s="177"/>
      <c r="AA76" s="156">
        <f>ROW()</f>
        <v>76</v>
      </c>
      <c r="AB76" s="91" t="e">
        <f t="shared" ca="1" si="8"/>
        <v>#N/A</v>
      </c>
      <c r="AC76" s="91" t="e">
        <f t="shared" ca="1" si="9"/>
        <v>#N/A</v>
      </c>
      <c r="AD76" s="92" t="e">
        <f t="shared" ca="1" si="21"/>
        <v>#N/A</v>
      </c>
      <c r="AE76" s="91" t="e">
        <f t="shared" ca="1" si="22"/>
        <v>#N/A</v>
      </c>
      <c r="AF76" s="92" t="e">
        <f t="shared" ca="1" si="23"/>
        <v>#N/A</v>
      </c>
      <c r="AG76" s="91" t="e">
        <f t="shared" ca="1" si="24"/>
        <v>#N/A</v>
      </c>
      <c r="AH76" s="91" t="e">
        <f t="shared" ca="1" si="14"/>
        <v>#N/A</v>
      </c>
      <c r="AI76" s="93" t="e">
        <f t="shared" ca="1" si="15"/>
        <v>#N/A</v>
      </c>
      <c r="AJ76" s="91" t="e">
        <f t="shared" ca="1" si="16"/>
        <v>#N/A</v>
      </c>
      <c r="AK76" s="91" t="e">
        <f t="shared" ca="1" si="17"/>
        <v>#N/A</v>
      </c>
    </row>
    <row r="77" spans="1:37" ht="25.5" customHeight="1" x14ac:dyDescent="0.2">
      <c r="A77" s="51">
        <f>'OSNOVNA PLAČA'!A71</f>
        <v>62</v>
      </c>
      <c r="B77" s="158" t="str">
        <f>IF(LEN('OSNOVNA PLAČA'!B71)&gt;0,'OSNOVNA PLAČA'!B71,"")</f>
        <v>A62</v>
      </c>
      <c r="C77" s="52">
        <f>IF(LEN(B77)&gt;0,'OSNOVNA PLAČA'!C71,"")</f>
        <v>0</v>
      </c>
      <c r="D77" s="54">
        <f>IF(LEN(B77)&gt;0,'OSNOVNA PLAČA'!D71,"")</f>
        <v>0</v>
      </c>
      <c r="E77" s="174">
        <f>IF(LEN(B77)&gt;0,SUM('OBRAČUNANA OSNOVNA PLAČA'!E71:J71),"")</f>
        <v>0</v>
      </c>
      <c r="F77" s="55"/>
      <c r="G77" s="55"/>
      <c r="H77" s="55"/>
      <c r="I77" s="55"/>
      <c r="J77" s="55"/>
      <c r="K77" s="175">
        <f t="shared" si="4"/>
        <v>0</v>
      </c>
      <c r="L77" s="120">
        <f t="shared" si="18"/>
        <v>0</v>
      </c>
      <c r="M77" s="120">
        <f t="shared" si="19"/>
        <v>0</v>
      </c>
      <c r="N77" s="120">
        <f t="shared" si="20"/>
        <v>0</v>
      </c>
      <c r="O77" s="120">
        <f t="shared" si="6"/>
        <v>0</v>
      </c>
      <c r="P77" s="176">
        <f t="shared" si="7"/>
        <v>0</v>
      </c>
      <c r="Q77" s="176">
        <f>IF(LEN(B77)&gt;0,2*'OSNOVNA PLAČA'!E71,"")</f>
        <v>0</v>
      </c>
      <c r="R77" s="177"/>
      <c r="AA77" s="156">
        <f>ROW()</f>
        <v>77</v>
      </c>
      <c r="AB77" s="91" t="e">
        <f t="shared" ca="1" si="8"/>
        <v>#N/A</v>
      </c>
      <c r="AC77" s="91" t="e">
        <f t="shared" ca="1" si="9"/>
        <v>#N/A</v>
      </c>
      <c r="AD77" s="92" t="e">
        <f t="shared" ca="1" si="21"/>
        <v>#N/A</v>
      </c>
      <c r="AE77" s="91" t="e">
        <f t="shared" ca="1" si="22"/>
        <v>#N/A</v>
      </c>
      <c r="AF77" s="92" t="e">
        <f t="shared" ca="1" si="23"/>
        <v>#N/A</v>
      </c>
      <c r="AG77" s="91" t="e">
        <f t="shared" ca="1" si="24"/>
        <v>#N/A</v>
      </c>
      <c r="AH77" s="91" t="e">
        <f t="shared" ca="1" si="14"/>
        <v>#N/A</v>
      </c>
      <c r="AI77" s="93" t="e">
        <f t="shared" ca="1" si="15"/>
        <v>#N/A</v>
      </c>
      <c r="AJ77" s="91" t="e">
        <f t="shared" ca="1" si="16"/>
        <v>#N/A</v>
      </c>
      <c r="AK77" s="91" t="e">
        <f t="shared" ca="1" si="17"/>
        <v>#N/A</v>
      </c>
    </row>
    <row r="78" spans="1:37" ht="25.5" customHeight="1" x14ac:dyDescent="0.2">
      <c r="A78" s="51">
        <f>'OSNOVNA PLAČA'!A72</f>
        <v>63</v>
      </c>
      <c r="B78" s="158" t="str">
        <f>IF(LEN('OSNOVNA PLAČA'!B72)&gt;0,'OSNOVNA PLAČA'!B72,"")</f>
        <v>A63</v>
      </c>
      <c r="C78" s="52">
        <f>IF(LEN(B78)&gt;0,'OSNOVNA PLAČA'!C72,"")</f>
        <v>0</v>
      </c>
      <c r="D78" s="54">
        <f>IF(LEN(B78)&gt;0,'OSNOVNA PLAČA'!D72,"")</f>
        <v>0</v>
      </c>
      <c r="E78" s="174">
        <f>IF(LEN(B78)&gt;0,SUM('OBRAČUNANA OSNOVNA PLAČA'!E72:J72),"")</f>
        <v>0</v>
      </c>
      <c r="F78" s="55"/>
      <c r="G78" s="55"/>
      <c r="H78" s="55"/>
      <c r="I78" s="55"/>
      <c r="J78" s="55"/>
      <c r="K78" s="175">
        <f t="shared" si="4"/>
        <v>0</v>
      </c>
      <c r="L78" s="120">
        <f t="shared" si="18"/>
        <v>0</v>
      </c>
      <c r="M78" s="120">
        <f t="shared" si="19"/>
        <v>0</v>
      </c>
      <c r="N78" s="120">
        <f t="shared" si="20"/>
        <v>0</v>
      </c>
      <c r="O78" s="120">
        <f t="shared" si="6"/>
        <v>0</v>
      </c>
      <c r="P78" s="176">
        <f t="shared" si="7"/>
        <v>0</v>
      </c>
      <c r="Q78" s="176">
        <f>IF(LEN(B78)&gt;0,2*'OSNOVNA PLAČA'!E72,"")</f>
        <v>0</v>
      </c>
      <c r="R78" s="177"/>
      <c r="AA78" s="156">
        <f>ROW()</f>
        <v>78</v>
      </c>
      <c r="AB78" s="91" t="e">
        <f t="shared" ca="1" si="8"/>
        <v>#N/A</v>
      </c>
      <c r="AC78" s="91" t="e">
        <f t="shared" ca="1" si="9"/>
        <v>#N/A</v>
      </c>
      <c r="AD78" s="92" t="e">
        <f t="shared" ca="1" si="21"/>
        <v>#N/A</v>
      </c>
      <c r="AE78" s="91" t="e">
        <f t="shared" ca="1" si="22"/>
        <v>#N/A</v>
      </c>
      <c r="AF78" s="92" t="e">
        <f t="shared" ca="1" si="23"/>
        <v>#N/A</v>
      </c>
      <c r="AG78" s="91" t="e">
        <f t="shared" ca="1" si="24"/>
        <v>#N/A</v>
      </c>
      <c r="AH78" s="91" t="e">
        <f t="shared" ca="1" si="14"/>
        <v>#N/A</v>
      </c>
      <c r="AI78" s="93" t="e">
        <f t="shared" ca="1" si="15"/>
        <v>#N/A</v>
      </c>
      <c r="AJ78" s="91" t="e">
        <f t="shared" ca="1" si="16"/>
        <v>#N/A</v>
      </c>
      <c r="AK78" s="91" t="e">
        <f t="shared" ca="1" si="17"/>
        <v>#N/A</v>
      </c>
    </row>
    <row r="79" spans="1:37" ht="25.5" customHeight="1" x14ac:dyDescent="0.2">
      <c r="A79" s="51">
        <f>'OSNOVNA PLAČA'!A73</f>
        <v>64</v>
      </c>
      <c r="B79" s="158" t="str">
        <f>IF(LEN('OSNOVNA PLAČA'!B73)&gt;0,'OSNOVNA PLAČA'!B73,"")</f>
        <v>A64</v>
      </c>
      <c r="C79" s="52">
        <f>IF(LEN(B79)&gt;0,'OSNOVNA PLAČA'!C73,"")</f>
        <v>0</v>
      </c>
      <c r="D79" s="54">
        <f>IF(LEN(B79)&gt;0,'OSNOVNA PLAČA'!D73,"")</f>
        <v>0</v>
      </c>
      <c r="E79" s="174">
        <f>IF(LEN(B79)&gt;0,SUM('OBRAČUNANA OSNOVNA PLAČA'!E73:J73),"")</f>
        <v>0</v>
      </c>
      <c r="F79" s="55"/>
      <c r="G79" s="55"/>
      <c r="H79" s="55"/>
      <c r="I79" s="55"/>
      <c r="J79" s="55"/>
      <c r="K79" s="175">
        <f t="shared" si="4"/>
        <v>0</v>
      </c>
      <c r="L79" s="120">
        <f t="shared" si="18"/>
        <v>0</v>
      </c>
      <c r="M79" s="120">
        <f t="shared" si="19"/>
        <v>0</v>
      </c>
      <c r="N79" s="120">
        <f t="shared" si="20"/>
        <v>0</v>
      </c>
      <c r="O79" s="120">
        <f t="shared" si="6"/>
        <v>0</v>
      </c>
      <c r="P79" s="176">
        <f t="shared" si="7"/>
        <v>0</v>
      </c>
      <c r="Q79" s="176">
        <f>IF(LEN(B79)&gt;0,2*'OSNOVNA PLAČA'!E73,"")</f>
        <v>0</v>
      </c>
      <c r="R79" s="177"/>
      <c r="AA79" s="156">
        <f>ROW()</f>
        <v>79</v>
      </c>
      <c r="AB79" s="91" t="e">
        <f t="shared" ca="1" si="8"/>
        <v>#N/A</v>
      </c>
      <c r="AC79" s="91" t="e">
        <f t="shared" ca="1" si="9"/>
        <v>#N/A</v>
      </c>
      <c r="AD79" s="92" t="e">
        <f t="shared" ca="1" si="21"/>
        <v>#N/A</v>
      </c>
      <c r="AE79" s="91" t="e">
        <f t="shared" ca="1" si="22"/>
        <v>#N/A</v>
      </c>
      <c r="AF79" s="92" t="e">
        <f t="shared" ca="1" si="23"/>
        <v>#N/A</v>
      </c>
      <c r="AG79" s="91" t="e">
        <f t="shared" ca="1" si="24"/>
        <v>#N/A</v>
      </c>
      <c r="AH79" s="91" t="e">
        <f t="shared" ca="1" si="14"/>
        <v>#N/A</v>
      </c>
      <c r="AI79" s="93" t="e">
        <f t="shared" ca="1" si="15"/>
        <v>#N/A</v>
      </c>
      <c r="AJ79" s="91" t="e">
        <f t="shared" ca="1" si="16"/>
        <v>#N/A</v>
      </c>
      <c r="AK79" s="91" t="e">
        <f t="shared" ca="1" si="17"/>
        <v>#N/A</v>
      </c>
    </row>
    <row r="80" spans="1:37" ht="25.5" customHeight="1" x14ac:dyDescent="0.2">
      <c r="A80" s="51">
        <f>'OSNOVNA PLAČA'!A74</f>
        <v>65</v>
      </c>
      <c r="B80" s="158" t="str">
        <f>IF(LEN('OSNOVNA PLAČA'!B74)&gt;0,'OSNOVNA PLAČA'!B74,"")</f>
        <v>A65</v>
      </c>
      <c r="C80" s="52">
        <f>IF(LEN(B80)&gt;0,'OSNOVNA PLAČA'!C74,"")</f>
        <v>0</v>
      </c>
      <c r="D80" s="54">
        <f>IF(LEN(B80)&gt;0,'OSNOVNA PLAČA'!D74,"")</f>
        <v>0</v>
      </c>
      <c r="E80" s="174">
        <f>IF(LEN(B80)&gt;0,SUM('OBRAČUNANA OSNOVNA PLAČA'!E74:J74),"")</f>
        <v>0</v>
      </c>
      <c r="F80" s="55"/>
      <c r="G80" s="55"/>
      <c r="H80" s="55"/>
      <c r="I80" s="55"/>
      <c r="J80" s="55"/>
      <c r="K80" s="175">
        <f t="shared" ref="K80:K115" si="25">+F80+G80+H80+I80+J80</f>
        <v>0</v>
      </c>
      <c r="L80" s="120">
        <f t="shared" ref="L80:L115" si="26">IF(LEN(B80)&gt;0,K80/5,"")</f>
        <v>0</v>
      </c>
      <c r="M80" s="120">
        <f t="shared" ref="M80:M115" si="27">IF(LEN(B80)&gt;0,E80*L80,"")</f>
        <v>0</v>
      </c>
      <c r="N80" s="120">
        <f t="shared" ref="N80:N115" si="28">IF(LEN(B80)&gt;0,L80*$O$117,"")</f>
        <v>0</v>
      </c>
      <c r="O80" s="120">
        <f t="shared" ref="O80:O115" si="29">IF(LEN(B80)&gt;0,E80*N80,"")</f>
        <v>0</v>
      </c>
      <c r="P80" s="176">
        <f t="shared" ref="P80:P115" si="30">MIN(O80,Q80)</f>
        <v>0</v>
      </c>
      <c r="Q80" s="176">
        <f>IF(LEN(B80)&gt;0,2*'OSNOVNA PLAČA'!E74,"")</f>
        <v>0</v>
      </c>
      <c r="R80" s="177"/>
      <c r="AA80" s="156">
        <f>ROW()</f>
        <v>80</v>
      </c>
      <c r="AB80" s="91" t="e">
        <f t="shared" ref="AB80:AB115" ca="1" si="31">IF($AN$3=1,0,INDIRECT( "'" &amp; $AN$2 &amp; "'!P" &amp; TEXT($AA80,0)))</f>
        <v>#N/A</v>
      </c>
      <c r="AC80" s="91" t="e">
        <f t="shared" ref="AC80:AC115" ca="1" si="32">IF($AN$3=1,(INDIRECT( "'" &amp; $AC$2 &amp; "'!F" &amp; TEXT($AA80-6,0))*2/12+INDIRECT( "'" &amp; $AC$2 &amp; "'!G" &amp; TEXT($AA80-6,0))*10/12)*2,INDIRECT( "'" &amp; $AN$2 &amp; "'!Q" &amp; TEXT($AA80,0)))</f>
        <v>#N/A</v>
      </c>
      <c r="AD80" s="92" t="e">
        <f t="shared" ref="AD80:AD111" ca="1" si="33">IF(AB80&gt;=AC80,"-",$K80/(5*MAX($L$121:$L$122)))</f>
        <v>#N/A</v>
      </c>
      <c r="AE80" s="91" t="e">
        <f t="shared" ref="AE80:AE115" ca="1" si="34">IF(AB80&gt;=AC80,"-",$K80/(5*MAX($L$121:$L$122))*AJ80)</f>
        <v>#N/A</v>
      </c>
      <c r="AF80" s="92" t="e">
        <f t="shared" ref="AF80:AF115" ca="1" si="35">IF(AD80="-","-",AD80*$AE$117)</f>
        <v>#N/A</v>
      </c>
      <c r="AG80" s="91" t="e">
        <f t="shared" ref="AG80:AG115" ca="1" si="36">IF(AE80="-","-",AE80*$AE$117)</f>
        <v>#N/A</v>
      </c>
      <c r="AH80" s="91" t="e">
        <f t="shared" ref="AH80:AH115" ca="1" si="37">IF(AF80="-",0,MIN(AG80,Q80))</f>
        <v>#N/A</v>
      </c>
      <c r="AI80" s="93" t="e">
        <f t="shared" ref="AI80:AI115" ca="1" si="38">+AC80-AB80</f>
        <v>#N/A</v>
      </c>
      <c r="AJ80" s="91" t="e">
        <f t="shared" ref="AJ80:AJ115" ca="1" si="39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91" t="e">
        <f t="shared" ref="AK80:AK115" ca="1" si="40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5.5" customHeight="1" x14ac:dyDescent="0.2">
      <c r="A81" s="51">
        <f>'OSNOVNA PLAČA'!A75</f>
        <v>66</v>
      </c>
      <c r="B81" s="158" t="str">
        <f>IF(LEN('OSNOVNA PLAČA'!B75)&gt;0,'OSNOVNA PLAČA'!B75,"")</f>
        <v>A66</v>
      </c>
      <c r="C81" s="52">
        <f>IF(LEN(B81)&gt;0,'OSNOVNA PLAČA'!C75,"")</f>
        <v>0</v>
      </c>
      <c r="D81" s="54">
        <f>IF(LEN(B81)&gt;0,'OSNOVNA PLAČA'!D75,"")</f>
        <v>0</v>
      </c>
      <c r="E81" s="174">
        <f>IF(LEN(B81)&gt;0,SUM('OBRAČUNANA OSNOVNA PLAČA'!E75:J75),"")</f>
        <v>0</v>
      </c>
      <c r="F81" s="55"/>
      <c r="G81" s="55"/>
      <c r="H81" s="55"/>
      <c r="I81" s="55"/>
      <c r="J81" s="55"/>
      <c r="K81" s="175">
        <f t="shared" si="25"/>
        <v>0</v>
      </c>
      <c r="L81" s="120">
        <f t="shared" si="26"/>
        <v>0</v>
      </c>
      <c r="M81" s="120">
        <f t="shared" si="27"/>
        <v>0</v>
      </c>
      <c r="N81" s="120">
        <f t="shared" si="28"/>
        <v>0</v>
      </c>
      <c r="O81" s="120">
        <f t="shared" si="29"/>
        <v>0</v>
      </c>
      <c r="P81" s="176">
        <f t="shared" si="30"/>
        <v>0</v>
      </c>
      <c r="Q81" s="176">
        <f>IF(LEN(B81)&gt;0,2*'OSNOVNA PLAČA'!E75,"")</f>
        <v>0</v>
      </c>
      <c r="R81" s="177"/>
      <c r="AA81" s="156">
        <f>ROW()</f>
        <v>81</v>
      </c>
      <c r="AB81" s="91" t="e">
        <f t="shared" ca="1" si="31"/>
        <v>#N/A</v>
      </c>
      <c r="AC81" s="91" t="e">
        <f t="shared" ca="1" si="32"/>
        <v>#N/A</v>
      </c>
      <c r="AD81" s="92" t="e">
        <f t="shared" ca="1" si="33"/>
        <v>#N/A</v>
      </c>
      <c r="AE81" s="91" t="e">
        <f t="shared" ca="1" si="34"/>
        <v>#N/A</v>
      </c>
      <c r="AF81" s="92" t="e">
        <f t="shared" ca="1" si="35"/>
        <v>#N/A</v>
      </c>
      <c r="AG81" s="91" t="e">
        <f t="shared" ca="1" si="36"/>
        <v>#N/A</v>
      </c>
      <c r="AH81" s="91" t="e">
        <f t="shared" ca="1" si="37"/>
        <v>#N/A</v>
      </c>
      <c r="AI81" s="93" t="e">
        <f t="shared" ca="1" si="38"/>
        <v>#N/A</v>
      </c>
      <c r="AJ81" s="91" t="e">
        <f t="shared" ca="1" si="39"/>
        <v>#N/A</v>
      </c>
      <c r="AK81" s="91" t="e">
        <f t="shared" ca="1" si="40"/>
        <v>#N/A</v>
      </c>
    </row>
    <row r="82" spans="1:37" ht="25.5" customHeight="1" x14ac:dyDescent="0.2">
      <c r="A82" s="51">
        <f>'OSNOVNA PLAČA'!A76</f>
        <v>67</v>
      </c>
      <c r="B82" s="158" t="str">
        <f>IF(LEN('OSNOVNA PLAČA'!B76)&gt;0,'OSNOVNA PLAČA'!B76,"")</f>
        <v>A67</v>
      </c>
      <c r="C82" s="52">
        <f>IF(LEN(B82)&gt;0,'OSNOVNA PLAČA'!C76,"")</f>
        <v>0</v>
      </c>
      <c r="D82" s="54">
        <f>IF(LEN(B82)&gt;0,'OSNOVNA PLAČA'!D76,"")</f>
        <v>0</v>
      </c>
      <c r="E82" s="174">
        <f>IF(LEN(B82)&gt;0,SUM('OBRAČUNANA OSNOVNA PLAČA'!E76:J76),"")</f>
        <v>0</v>
      </c>
      <c r="F82" s="55"/>
      <c r="G82" s="55"/>
      <c r="H82" s="55"/>
      <c r="I82" s="55"/>
      <c r="J82" s="55"/>
      <c r="K82" s="175">
        <f t="shared" si="25"/>
        <v>0</v>
      </c>
      <c r="L82" s="120">
        <f t="shared" si="26"/>
        <v>0</v>
      </c>
      <c r="M82" s="120">
        <f t="shared" si="27"/>
        <v>0</v>
      </c>
      <c r="N82" s="120">
        <f t="shared" si="28"/>
        <v>0</v>
      </c>
      <c r="O82" s="120">
        <f t="shared" si="29"/>
        <v>0</v>
      </c>
      <c r="P82" s="176">
        <f t="shared" si="30"/>
        <v>0</v>
      </c>
      <c r="Q82" s="176">
        <f>IF(LEN(B82)&gt;0,2*'OSNOVNA PLAČA'!E76,"")</f>
        <v>0</v>
      </c>
      <c r="R82" s="177"/>
      <c r="AA82" s="156">
        <f>ROW()</f>
        <v>82</v>
      </c>
      <c r="AB82" s="91" t="e">
        <f t="shared" ca="1" si="31"/>
        <v>#N/A</v>
      </c>
      <c r="AC82" s="91" t="e">
        <f t="shared" ca="1" si="32"/>
        <v>#N/A</v>
      </c>
      <c r="AD82" s="92" t="e">
        <f t="shared" ca="1" si="33"/>
        <v>#N/A</v>
      </c>
      <c r="AE82" s="91" t="e">
        <f t="shared" ca="1" si="34"/>
        <v>#N/A</v>
      </c>
      <c r="AF82" s="92" t="e">
        <f t="shared" ca="1" si="35"/>
        <v>#N/A</v>
      </c>
      <c r="AG82" s="91" t="e">
        <f t="shared" ca="1" si="36"/>
        <v>#N/A</v>
      </c>
      <c r="AH82" s="91" t="e">
        <f t="shared" ca="1" si="37"/>
        <v>#N/A</v>
      </c>
      <c r="AI82" s="93" t="e">
        <f t="shared" ca="1" si="38"/>
        <v>#N/A</v>
      </c>
      <c r="AJ82" s="91" t="e">
        <f t="shared" ca="1" si="39"/>
        <v>#N/A</v>
      </c>
      <c r="AK82" s="91" t="e">
        <f t="shared" ca="1" si="40"/>
        <v>#N/A</v>
      </c>
    </row>
    <row r="83" spans="1:37" ht="25.5" customHeight="1" x14ac:dyDescent="0.2">
      <c r="A83" s="51">
        <f>'OSNOVNA PLAČA'!A77</f>
        <v>68</v>
      </c>
      <c r="B83" s="158" t="str">
        <f>IF(LEN('OSNOVNA PLAČA'!B77)&gt;0,'OSNOVNA PLAČA'!B77,"")</f>
        <v>A68</v>
      </c>
      <c r="C83" s="52">
        <f>IF(LEN(B83)&gt;0,'OSNOVNA PLAČA'!C77,"")</f>
        <v>0</v>
      </c>
      <c r="D83" s="54">
        <f>IF(LEN(B83)&gt;0,'OSNOVNA PLAČA'!D77,"")</f>
        <v>0</v>
      </c>
      <c r="E83" s="174">
        <f>IF(LEN(B83)&gt;0,SUM('OBRAČUNANA OSNOVNA PLAČA'!E77:J77),"")</f>
        <v>0</v>
      </c>
      <c r="F83" s="55"/>
      <c r="G83" s="55"/>
      <c r="H83" s="55"/>
      <c r="I83" s="55"/>
      <c r="J83" s="55"/>
      <c r="K83" s="175">
        <f t="shared" si="25"/>
        <v>0</v>
      </c>
      <c r="L83" s="120">
        <f t="shared" si="26"/>
        <v>0</v>
      </c>
      <c r="M83" s="120">
        <f t="shared" si="27"/>
        <v>0</v>
      </c>
      <c r="N83" s="120">
        <f t="shared" si="28"/>
        <v>0</v>
      </c>
      <c r="O83" s="120">
        <f t="shared" si="29"/>
        <v>0</v>
      </c>
      <c r="P83" s="176">
        <f t="shared" si="30"/>
        <v>0</v>
      </c>
      <c r="Q83" s="176">
        <f>IF(LEN(B83)&gt;0,2*'OSNOVNA PLAČA'!E77,"")</f>
        <v>0</v>
      </c>
      <c r="R83" s="177"/>
      <c r="AA83" s="156">
        <f>ROW()</f>
        <v>83</v>
      </c>
      <c r="AB83" s="91" t="e">
        <f t="shared" ca="1" si="31"/>
        <v>#N/A</v>
      </c>
      <c r="AC83" s="91" t="e">
        <f t="shared" ca="1" si="32"/>
        <v>#N/A</v>
      </c>
      <c r="AD83" s="92" t="e">
        <f t="shared" ca="1" si="33"/>
        <v>#N/A</v>
      </c>
      <c r="AE83" s="91" t="e">
        <f t="shared" ca="1" si="34"/>
        <v>#N/A</v>
      </c>
      <c r="AF83" s="92" t="e">
        <f t="shared" ca="1" si="35"/>
        <v>#N/A</v>
      </c>
      <c r="AG83" s="91" t="e">
        <f t="shared" ca="1" si="36"/>
        <v>#N/A</v>
      </c>
      <c r="AH83" s="91" t="e">
        <f t="shared" ca="1" si="37"/>
        <v>#N/A</v>
      </c>
      <c r="AI83" s="93" t="e">
        <f t="shared" ca="1" si="38"/>
        <v>#N/A</v>
      </c>
      <c r="AJ83" s="91" t="e">
        <f t="shared" ca="1" si="39"/>
        <v>#N/A</v>
      </c>
      <c r="AK83" s="91" t="e">
        <f t="shared" ca="1" si="40"/>
        <v>#N/A</v>
      </c>
    </row>
    <row r="84" spans="1:37" ht="25.5" customHeight="1" x14ac:dyDescent="0.2">
      <c r="A84" s="51">
        <f>'OSNOVNA PLAČA'!A78</f>
        <v>69</v>
      </c>
      <c r="B84" s="158" t="str">
        <f>IF(LEN('OSNOVNA PLAČA'!B78)&gt;0,'OSNOVNA PLAČA'!B78,"")</f>
        <v>A69</v>
      </c>
      <c r="C84" s="52">
        <f>IF(LEN(B84)&gt;0,'OSNOVNA PLAČA'!C78,"")</f>
        <v>0</v>
      </c>
      <c r="D84" s="54">
        <f>IF(LEN(B84)&gt;0,'OSNOVNA PLAČA'!D78,"")</f>
        <v>0</v>
      </c>
      <c r="E84" s="174">
        <f>IF(LEN(B84)&gt;0,SUM('OBRAČUNANA OSNOVNA PLAČA'!E78:J78),"")</f>
        <v>0</v>
      </c>
      <c r="F84" s="55"/>
      <c r="G84" s="55"/>
      <c r="H84" s="55"/>
      <c r="I84" s="55"/>
      <c r="J84" s="55"/>
      <c r="K84" s="175">
        <f t="shared" si="25"/>
        <v>0</v>
      </c>
      <c r="L84" s="120">
        <f t="shared" si="26"/>
        <v>0</v>
      </c>
      <c r="M84" s="120">
        <f t="shared" si="27"/>
        <v>0</v>
      </c>
      <c r="N84" s="120">
        <f t="shared" si="28"/>
        <v>0</v>
      </c>
      <c r="O84" s="120">
        <f t="shared" si="29"/>
        <v>0</v>
      </c>
      <c r="P84" s="176">
        <f t="shared" si="30"/>
        <v>0</v>
      </c>
      <c r="Q84" s="176">
        <f>IF(LEN(B84)&gt;0,2*'OSNOVNA PLAČA'!E78,"")</f>
        <v>0</v>
      </c>
      <c r="R84" s="177"/>
      <c r="AA84" s="156">
        <f>ROW()</f>
        <v>84</v>
      </c>
      <c r="AB84" s="91" t="e">
        <f t="shared" ca="1" si="31"/>
        <v>#N/A</v>
      </c>
      <c r="AC84" s="91" t="e">
        <f t="shared" ca="1" si="32"/>
        <v>#N/A</v>
      </c>
      <c r="AD84" s="92" t="e">
        <f t="shared" ca="1" si="33"/>
        <v>#N/A</v>
      </c>
      <c r="AE84" s="91" t="e">
        <f t="shared" ca="1" si="34"/>
        <v>#N/A</v>
      </c>
      <c r="AF84" s="92" t="e">
        <f t="shared" ca="1" si="35"/>
        <v>#N/A</v>
      </c>
      <c r="AG84" s="91" t="e">
        <f t="shared" ca="1" si="36"/>
        <v>#N/A</v>
      </c>
      <c r="AH84" s="91" t="e">
        <f t="shared" ca="1" si="37"/>
        <v>#N/A</v>
      </c>
      <c r="AI84" s="93" t="e">
        <f t="shared" ca="1" si="38"/>
        <v>#N/A</v>
      </c>
      <c r="AJ84" s="91" t="e">
        <f t="shared" ca="1" si="39"/>
        <v>#N/A</v>
      </c>
      <c r="AK84" s="91" t="e">
        <f t="shared" ca="1" si="40"/>
        <v>#N/A</v>
      </c>
    </row>
    <row r="85" spans="1:37" ht="25.5" customHeight="1" x14ac:dyDescent="0.2">
      <c r="A85" s="51">
        <f>'OSNOVNA PLAČA'!A79</f>
        <v>70</v>
      </c>
      <c r="B85" s="158" t="str">
        <f>IF(LEN('OSNOVNA PLAČA'!B79)&gt;0,'OSNOVNA PLAČA'!B79,"")</f>
        <v>A70</v>
      </c>
      <c r="C85" s="52">
        <f>IF(LEN(B85)&gt;0,'OSNOVNA PLAČA'!C79,"")</f>
        <v>0</v>
      </c>
      <c r="D85" s="54">
        <f>IF(LEN(B85)&gt;0,'OSNOVNA PLAČA'!D79,"")</f>
        <v>0</v>
      </c>
      <c r="E85" s="174">
        <f>IF(LEN(B85)&gt;0,SUM('OBRAČUNANA OSNOVNA PLAČA'!E79:J79),"")</f>
        <v>0</v>
      </c>
      <c r="F85" s="55"/>
      <c r="G85" s="55"/>
      <c r="H85" s="55"/>
      <c r="I85" s="55"/>
      <c r="J85" s="55"/>
      <c r="K85" s="175">
        <f t="shared" si="25"/>
        <v>0</v>
      </c>
      <c r="L85" s="120">
        <f t="shared" si="26"/>
        <v>0</v>
      </c>
      <c r="M85" s="120">
        <f t="shared" si="27"/>
        <v>0</v>
      </c>
      <c r="N85" s="120">
        <f t="shared" si="28"/>
        <v>0</v>
      </c>
      <c r="O85" s="120">
        <f t="shared" si="29"/>
        <v>0</v>
      </c>
      <c r="P85" s="176">
        <f t="shared" si="30"/>
        <v>0</v>
      </c>
      <c r="Q85" s="176">
        <f>IF(LEN(B85)&gt;0,2*'OSNOVNA PLAČA'!E79,"")</f>
        <v>0</v>
      </c>
      <c r="R85" s="177"/>
      <c r="AA85" s="156">
        <f>ROW()</f>
        <v>85</v>
      </c>
      <c r="AB85" s="91" t="e">
        <f t="shared" ca="1" si="31"/>
        <v>#N/A</v>
      </c>
      <c r="AC85" s="91" t="e">
        <f t="shared" ca="1" si="32"/>
        <v>#N/A</v>
      </c>
      <c r="AD85" s="92" t="e">
        <f t="shared" ca="1" si="33"/>
        <v>#N/A</v>
      </c>
      <c r="AE85" s="91" t="e">
        <f t="shared" ca="1" si="34"/>
        <v>#N/A</v>
      </c>
      <c r="AF85" s="92" t="e">
        <f t="shared" ca="1" si="35"/>
        <v>#N/A</v>
      </c>
      <c r="AG85" s="91" t="e">
        <f t="shared" ca="1" si="36"/>
        <v>#N/A</v>
      </c>
      <c r="AH85" s="91" t="e">
        <f t="shared" ca="1" si="37"/>
        <v>#N/A</v>
      </c>
      <c r="AI85" s="93" t="e">
        <f t="shared" ca="1" si="38"/>
        <v>#N/A</v>
      </c>
      <c r="AJ85" s="91" t="e">
        <f t="shared" ca="1" si="39"/>
        <v>#N/A</v>
      </c>
      <c r="AK85" s="91" t="e">
        <f t="shared" ca="1" si="40"/>
        <v>#N/A</v>
      </c>
    </row>
    <row r="86" spans="1:37" ht="25.5" customHeight="1" x14ac:dyDescent="0.2">
      <c r="A86" s="51">
        <f>'OSNOVNA PLAČA'!A80</f>
        <v>71</v>
      </c>
      <c r="B86" s="158" t="str">
        <f>IF(LEN('OSNOVNA PLAČA'!B80)&gt;0,'OSNOVNA PLAČA'!B80,"")</f>
        <v>A71</v>
      </c>
      <c r="C86" s="52">
        <f>IF(LEN(B86)&gt;0,'OSNOVNA PLAČA'!C80,"")</f>
        <v>0</v>
      </c>
      <c r="D86" s="54">
        <f>IF(LEN(B86)&gt;0,'OSNOVNA PLAČA'!D80,"")</f>
        <v>0</v>
      </c>
      <c r="E86" s="174">
        <f>IF(LEN(B86)&gt;0,SUM('OBRAČUNANA OSNOVNA PLAČA'!E80:J80),"")</f>
        <v>0</v>
      </c>
      <c r="F86" s="55"/>
      <c r="G86" s="55"/>
      <c r="H86" s="55"/>
      <c r="I86" s="55"/>
      <c r="J86" s="55"/>
      <c r="K86" s="175">
        <f t="shared" si="25"/>
        <v>0</v>
      </c>
      <c r="L86" s="120">
        <f t="shared" si="26"/>
        <v>0</v>
      </c>
      <c r="M86" s="120">
        <f t="shared" si="27"/>
        <v>0</v>
      </c>
      <c r="N86" s="120">
        <f t="shared" si="28"/>
        <v>0</v>
      </c>
      <c r="O86" s="120">
        <f t="shared" si="29"/>
        <v>0</v>
      </c>
      <c r="P86" s="176">
        <f t="shared" si="30"/>
        <v>0</v>
      </c>
      <c r="Q86" s="176">
        <f>IF(LEN(B86)&gt;0,2*'OSNOVNA PLAČA'!E80,"")</f>
        <v>0</v>
      </c>
      <c r="R86" s="177"/>
      <c r="AA86" s="156">
        <f>ROW()</f>
        <v>86</v>
      </c>
      <c r="AB86" s="91" t="e">
        <f t="shared" ca="1" si="31"/>
        <v>#N/A</v>
      </c>
      <c r="AC86" s="91" t="e">
        <f t="shared" ca="1" si="32"/>
        <v>#N/A</v>
      </c>
      <c r="AD86" s="92" t="e">
        <f t="shared" ca="1" si="33"/>
        <v>#N/A</v>
      </c>
      <c r="AE86" s="91" t="e">
        <f t="shared" ca="1" si="34"/>
        <v>#N/A</v>
      </c>
      <c r="AF86" s="92" t="e">
        <f t="shared" ca="1" si="35"/>
        <v>#N/A</v>
      </c>
      <c r="AG86" s="91" t="e">
        <f t="shared" ca="1" si="36"/>
        <v>#N/A</v>
      </c>
      <c r="AH86" s="91" t="e">
        <f t="shared" ca="1" si="37"/>
        <v>#N/A</v>
      </c>
      <c r="AI86" s="93" t="e">
        <f t="shared" ca="1" si="38"/>
        <v>#N/A</v>
      </c>
      <c r="AJ86" s="91" t="e">
        <f t="shared" ca="1" si="39"/>
        <v>#N/A</v>
      </c>
      <c r="AK86" s="91" t="e">
        <f t="shared" ca="1" si="40"/>
        <v>#N/A</v>
      </c>
    </row>
    <row r="87" spans="1:37" ht="25.5" customHeight="1" x14ac:dyDescent="0.2">
      <c r="A87" s="51">
        <f>'OSNOVNA PLAČA'!A81</f>
        <v>72</v>
      </c>
      <c r="B87" s="158" t="str">
        <f>IF(LEN('OSNOVNA PLAČA'!B81)&gt;0,'OSNOVNA PLAČA'!B81,"")</f>
        <v>A72</v>
      </c>
      <c r="C87" s="52">
        <f>IF(LEN(B87)&gt;0,'OSNOVNA PLAČA'!C81,"")</f>
        <v>0</v>
      </c>
      <c r="D87" s="54">
        <f>IF(LEN(B87)&gt;0,'OSNOVNA PLAČA'!D81,"")</f>
        <v>0</v>
      </c>
      <c r="E87" s="174">
        <f>IF(LEN(B87)&gt;0,SUM('OBRAČUNANA OSNOVNA PLAČA'!E81:J81),"")</f>
        <v>0</v>
      </c>
      <c r="F87" s="55"/>
      <c r="G87" s="55"/>
      <c r="H87" s="55"/>
      <c r="I87" s="55"/>
      <c r="J87" s="55"/>
      <c r="K87" s="175">
        <f t="shared" si="25"/>
        <v>0</v>
      </c>
      <c r="L87" s="120">
        <f t="shared" si="26"/>
        <v>0</v>
      </c>
      <c r="M87" s="120">
        <f t="shared" si="27"/>
        <v>0</v>
      </c>
      <c r="N87" s="120">
        <f t="shared" si="28"/>
        <v>0</v>
      </c>
      <c r="O87" s="120">
        <f t="shared" si="29"/>
        <v>0</v>
      </c>
      <c r="P87" s="176">
        <f t="shared" si="30"/>
        <v>0</v>
      </c>
      <c r="Q87" s="176">
        <f>IF(LEN(B87)&gt;0,2*'OSNOVNA PLAČA'!E81,"")</f>
        <v>0</v>
      </c>
      <c r="R87" s="177"/>
      <c r="AA87" s="156">
        <f>ROW()</f>
        <v>87</v>
      </c>
      <c r="AB87" s="91" t="e">
        <f t="shared" ca="1" si="31"/>
        <v>#N/A</v>
      </c>
      <c r="AC87" s="91" t="e">
        <f t="shared" ca="1" si="32"/>
        <v>#N/A</v>
      </c>
      <c r="AD87" s="92" t="e">
        <f t="shared" ca="1" si="33"/>
        <v>#N/A</v>
      </c>
      <c r="AE87" s="91" t="e">
        <f t="shared" ca="1" si="34"/>
        <v>#N/A</v>
      </c>
      <c r="AF87" s="92" t="e">
        <f t="shared" ca="1" si="35"/>
        <v>#N/A</v>
      </c>
      <c r="AG87" s="91" t="e">
        <f t="shared" ca="1" si="36"/>
        <v>#N/A</v>
      </c>
      <c r="AH87" s="91" t="e">
        <f t="shared" ca="1" si="37"/>
        <v>#N/A</v>
      </c>
      <c r="AI87" s="93" t="e">
        <f t="shared" ca="1" si="38"/>
        <v>#N/A</v>
      </c>
      <c r="AJ87" s="91" t="e">
        <f t="shared" ca="1" si="39"/>
        <v>#N/A</v>
      </c>
      <c r="AK87" s="91" t="e">
        <f t="shared" ca="1" si="40"/>
        <v>#N/A</v>
      </c>
    </row>
    <row r="88" spans="1:37" ht="25.5" customHeight="1" x14ac:dyDescent="0.2">
      <c r="A88" s="51">
        <f>'OSNOVNA PLAČA'!A82</f>
        <v>73</v>
      </c>
      <c r="B88" s="158" t="str">
        <f>IF(LEN('OSNOVNA PLAČA'!B82)&gt;0,'OSNOVNA PLAČA'!B82,"")</f>
        <v>A73</v>
      </c>
      <c r="C88" s="52">
        <f>IF(LEN(B88)&gt;0,'OSNOVNA PLAČA'!C82,"")</f>
        <v>0</v>
      </c>
      <c r="D88" s="54">
        <f>IF(LEN(B88)&gt;0,'OSNOVNA PLAČA'!D82,"")</f>
        <v>0</v>
      </c>
      <c r="E88" s="174">
        <f>IF(LEN(B88)&gt;0,SUM('OBRAČUNANA OSNOVNA PLAČA'!E82:J82),"")</f>
        <v>0</v>
      </c>
      <c r="F88" s="55"/>
      <c r="G88" s="55"/>
      <c r="H88" s="55"/>
      <c r="I88" s="55"/>
      <c r="J88" s="55"/>
      <c r="K88" s="175">
        <f t="shared" si="25"/>
        <v>0</v>
      </c>
      <c r="L88" s="120">
        <f t="shared" si="26"/>
        <v>0</v>
      </c>
      <c r="M88" s="120">
        <f t="shared" si="27"/>
        <v>0</v>
      </c>
      <c r="N88" s="120">
        <f t="shared" si="28"/>
        <v>0</v>
      </c>
      <c r="O88" s="120">
        <f t="shared" si="29"/>
        <v>0</v>
      </c>
      <c r="P88" s="176">
        <f t="shared" si="30"/>
        <v>0</v>
      </c>
      <c r="Q88" s="176">
        <f>IF(LEN(B88)&gt;0,2*'OSNOVNA PLAČA'!E82,"")</f>
        <v>0</v>
      </c>
      <c r="R88" s="177"/>
      <c r="AA88" s="156">
        <f>ROW()</f>
        <v>88</v>
      </c>
      <c r="AB88" s="91" t="e">
        <f t="shared" ca="1" si="31"/>
        <v>#N/A</v>
      </c>
      <c r="AC88" s="91" t="e">
        <f t="shared" ca="1" si="32"/>
        <v>#N/A</v>
      </c>
      <c r="AD88" s="92" t="e">
        <f t="shared" ca="1" si="33"/>
        <v>#N/A</v>
      </c>
      <c r="AE88" s="91" t="e">
        <f t="shared" ca="1" si="34"/>
        <v>#N/A</v>
      </c>
      <c r="AF88" s="92" t="e">
        <f t="shared" ca="1" si="35"/>
        <v>#N/A</v>
      </c>
      <c r="AG88" s="91" t="e">
        <f t="shared" ca="1" si="36"/>
        <v>#N/A</v>
      </c>
      <c r="AH88" s="91" t="e">
        <f t="shared" ca="1" si="37"/>
        <v>#N/A</v>
      </c>
      <c r="AI88" s="93" t="e">
        <f t="shared" ca="1" si="38"/>
        <v>#N/A</v>
      </c>
      <c r="AJ88" s="91" t="e">
        <f t="shared" ca="1" si="39"/>
        <v>#N/A</v>
      </c>
      <c r="AK88" s="91" t="e">
        <f t="shared" ca="1" si="40"/>
        <v>#N/A</v>
      </c>
    </row>
    <row r="89" spans="1:37" ht="25.5" customHeight="1" x14ac:dyDescent="0.2">
      <c r="A89" s="51">
        <f>'OSNOVNA PLAČA'!A83</f>
        <v>74</v>
      </c>
      <c r="B89" s="158" t="str">
        <f>IF(LEN('OSNOVNA PLAČA'!B83)&gt;0,'OSNOVNA PLAČA'!B83,"")</f>
        <v>A74</v>
      </c>
      <c r="C89" s="52">
        <f>IF(LEN(B89)&gt;0,'OSNOVNA PLAČA'!C83,"")</f>
        <v>0</v>
      </c>
      <c r="D89" s="54">
        <f>IF(LEN(B89)&gt;0,'OSNOVNA PLAČA'!D83,"")</f>
        <v>0</v>
      </c>
      <c r="E89" s="174">
        <f>IF(LEN(B89)&gt;0,SUM('OBRAČUNANA OSNOVNA PLAČA'!E83:J83),"")</f>
        <v>0</v>
      </c>
      <c r="F89" s="55"/>
      <c r="G89" s="55"/>
      <c r="H89" s="55"/>
      <c r="I89" s="55"/>
      <c r="J89" s="55"/>
      <c r="K89" s="175">
        <f t="shared" si="25"/>
        <v>0</v>
      </c>
      <c r="L89" s="120">
        <f t="shared" si="26"/>
        <v>0</v>
      </c>
      <c r="M89" s="120">
        <f t="shared" si="27"/>
        <v>0</v>
      </c>
      <c r="N89" s="120">
        <f t="shared" si="28"/>
        <v>0</v>
      </c>
      <c r="O89" s="120">
        <f t="shared" si="29"/>
        <v>0</v>
      </c>
      <c r="P89" s="176">
        <f t="shared" si="30"/>
        <v>0</v>
      </c>
      <c r="Q89" s="176">
        <f>IF(LEN(B89)&gt;0,2*'OSNOVNA PLAČA'!E83,"")</f>
        <v>0</v>
      </c>
      <c r="R89" s="177"/>
      <c r="AA89" s="156">
        <f>ROW()</f>
        <v>89</v>
      </c>
      <c r="AB89" s="91" t="e">
        <f t="shared" ca="1" si="31"/>
        <v>#N/A</v>
      </c>
      <c r="AC89" s="91" t="e">
        <f t="shared" ca="1" si="32"/>
        <v>#N/A</v>
      </c>
      <c r="AD89" s="92" t="e">
        <f t="shared" ca="1" si="33"/>
        <v>#N/A</v>
      </c>
      <c r="AE89" s="91" t="e">
        <f t="shared" ca="1" si="34"/>
        <v>#N/A</v>
      </c>
      <c r="AF89" s="92" t="e">
        <f t="shared" ca="1" si="35"/>
        <v>#N/A</v>
      </c>
      <c r="AG89" s="91" t="e">
        <f t="shared" ca="1" si="36"/>
        <v>#N/A</v>
      </c>
      <c r="AH89" s="91" t="e">
        <f t="shared" ca="1" si="37"/>
        <v>#N/A</v>
      </c>
      <c r="AI89" s="93" t="e">
        <f t="shared" ca="1" si="38"/>
        <v>#N/A</v>
      </c>
      <c r="AJ89" s="91" t="e">
        <f t="shared" ca="1" si="39"/>
        <v>#N/A</v>
      </c>
      <c r="AK89" s="91" t="e">
        <f t="shared" ca="1" si="40"/>
        <v>#N/A</v>
      </c>
    </row>
    <row r="90" spans="1:37" ht="25.5" customHeight="1" x14ac:dyDescent="0.2">
      <c r="A90" s="51">
        <f>'OSNOVNA PLAČA'!A84</f>
        <v>75</v>
      </c>
      <c r="B90" s="158" t="str">
        <f>IF(LEN('OSNOVNA PLAČA'!B84)&gt;0,'OSNOVNA PLAČA'!B84,"")</f>
        <v>A75</v>
      </c>
      <c r="C90" s="52">
        <f>IF(LEN(B90)&gt;0,'OSNOVNA PLAČA'!C84,"")</f>
        <v>0</v>
      </c>
      <c r="D90" s="54">
        <f>IF(LEN(B90)&gt;0,'OSNOVNA PLAČA'!D84,"")</f>
        <v>0</v>
      </c>
      <c r="E90" s="174">
        <f>IF(LEN(B90)&gt;0,SUM('OBRAČUNANA OSNOVNA PLAČA'!E84:J84),"")</f>
        <v>0</v>
      </c>
      <c r="F90" s="55"/>
      <c r="G90" s="55"/>
      <c r="H90" s="55"/>
      <c r="I90" s="55"/>
      <c r="J90" s="55"/>
      <c r="K90" s="175">
        <f t="shared" si="25"/>
        <v>0</v>
      </c>
      <c r="L90" s="120">
        <f t="shared" si="26"/>
        <v>0</v>
      </c>
      <c r="M90" s="120">
        <f t="shared" si="27"/>
        <v>0</v>
      </c>
      <c r="N90" s="120">
        <f t="shared" si="28"/>
        <v>0</v>
      </c>
      <c r="O90" s="120">
        <f t="shared" si="29"/>
        <v>0</v>
      </c>
      <c r="P90" s="176">
        <f t="shared" si="30"/>
        <v>0</v>
      </c>
      <c r="Q90" s="176">
        <f>IF(LEN(B90)&gt;0,2*'OSNOVNA PLAČA'!E84,"")</f>
        <v>0</v>
      </c>
      <c r="R90" s="177"/>
      <c r="AA90" s="156">
        <f>ROW()</f>
        <v>90</v>
      </c>
      <c r="AB90" s="91" t="e">
        <f t="shared" ca="1" si="31"/>
        <v>#N/A</v>
      </c>
      <c r="AC90" s="91" t="e">
        <f t="shared" ca="1" si="32"/>
        <v>#N/A</v>
      </c>
      <c r="AD90" s="92" t="e">
        <f t="shared" ca="1" si="33"/>
        <v>#N/A</v>
      </c>
      <c r="AE90" s="91" t="e">
        <f t="shared" ca="1" si="34"/>
        <v>#N/A</v>
      </c>
      <c r="AF90" s="92" t="e">
        <f t="shared" ca="1" si="35"/>
        <v>#N/A</v>
      </c>
      <c r="AG90" s="91" t="e">
        <f t="shared" ca="1" si="36"/>
        <v>#N/A</v>
      </c>
      <c r="AH90" s="91" t="e">
        <f t="shared" ca="1" si="37"/>
        <v>#N/A</v>
      </c>
      <c r="AI90" s="93" t="e">
        <f t="shared" ca="1" si="38"/>
        <v>#N/A</v>
      </c>
      <c r="AJ90" s="91" t="e">
        <f t="shared" ca="1" si="39"/>
        <v>#N/A</v>
      </c>
      <c r="AK90" s="91" t="e">
        <f t="shared" ca="1" si="40"/>
        <v>#N/A</v>
      </c>
    </row>
    <row r="91" spans="1:37" ht="25.5" customHeight="1" x14ac:dyDescent="0.2">
      <c r="A91" s="51">
        <f>'OSNOVNA PLAČA'!A85</f>
        <v>76</v>
      </c>
      <c r="B91" s="158" t="str">
        <f>IF(LEN('OSNOVNA PLAČA'!B85)&gt;0,'OSNOVNA PLAČA'!B85,"")</f>
        <v>A76</v>
      </c>
      <c r="C91" s="52">
        <f>IF(LEN(B91)&gt;0,'OSNOVNA PLAČA'!C85,"")</f>
        <v>0</v>
      </c>
      <c r="D91" s="54">
        <f>IF(LEN(B91)&gt;0,'OSNOVNA PLAČA'!D85,"")</f>
        <v>0</v>
      </c>
      <c r="E91" s="174">
        <f>IF(LEN(B91)&gt;0,SUM('OBRAČUNANA OSNOVNA PLAČA'!E85:J85),"")</f>
        <v>0</v>
      </c>
      <c r="F91" s="55"/>
      <c r="G91" s="55"/>
      <c r="H91" s="55"/>
      <c r="I91" s="55"/>
      <c r="J91" s="55"/>
      <c r="K91" s="175">
        <f t="shared" si="25"/>
        <v>0</v>
      </c>
      <c r="L91" s="120">
        <f t="shared" si="26"/>
        <v>0</v>
      </c>
      <c r="M91" s="120">
        <f t="shared" si="27"/>
        <v>0</v>
      </c>
      <c r="N91" s="120">
        <f t="shared" si="28"/>
        <v>0</v>
      </c>
      <c r="O91" s="120">
        <f t="shared" si="29"/>
        <v>0</v>
      </c>
      <c r="P91" s="176">
        <f t="shared" si="30"/>
        <v>0</v>
      </c>
      <c r="Q91" s="176">
        <f>IF(LEN(B91)&gt;0,2*'OSNOVNA PLAČA'!E85,"")</f>
        <v>0</v>
      </c>
      <c r="R91" s="177"/>
      <c r="AA91" s="156">
        <f>ROW()</f>
        <v>91</v>
      </c>
      <c r="AB91" s="91" t="e">
        <f t="shared" ca="1" si="31"/>
        <v>#N/A</v>
      </c>
      <c r="AC91" s="91" t="e">
        <f t="shared" ca="1" si="32"/>
        <v>#N/A</v>
      </c>
      <c r="AD91" s="92" t="e">
        <f t="shared" ca="1" si="33"/>
        <v>#N/A</v>
      </c>
      <c r="AE91" s="91" t="e">
        <f t="shared" ca="1" si="34"/>
        <v>#N/A</v>
      </c>
      <c r="AF91" s="92" t="e">
        <f t="shared" ca="1" si="35"/>
        <v>#N/A</v>
      </c>
      <c r="AG91" s="91" t="e">
        <f t="shared" ca="1" si="36"/>
        <v>#N/A</v>
      </c>
      <c r="AH91" s="91" t="e">
        <f t="shared" ca="1" si="37"/>
        <v>#N/A</v>
      </c>
      <c r="AI91" s="93" t="e">
        <f t="shared" ca="1" si="38"/>
        <v>#N/A</v>
      </c>
      <c r="AJ91" s="91" t="e">
        <f t="shared" ca="1" si="39"/>
        <v>#N/A</v>
      </c>
      <c r="AK91" s="91" t="e">
        <f t="shared" ca="1" si="40"/>
        <v>#N/A</v>
      </c>
    </row>
    <row r="92" spans="1:37" ht="25.5" customHeight="1" x14ac:dyDescent="0.2">
      <c r="A92" s="51">
        <f>'OSNOVNA PLAČA'!A86</f>
        <v>77</v>
      </c>
      <c r="B92" s="158" t="str">
        <f>IF(LEN('OSNOVNA PLAČA'!B86)&gt;0,'OSNOVNA PLAČA'!B86,"")</f>
        <v>A77</v>
      </c>
      <c r="C92" s="52">
        <f>IF(LEN(B92)&gt;0,'OSNOVNA PLAČA'!C86,"")</f>
        <v>0</v>
      </c>
      <c r="D92" s="54">
        <f>IF(LEN(B92)&gt;0,'OSNOVNA PLAČA'!D86,"")</f>
        <v>0</v>
      </c>
      <c r="E92" s="174">
        <f>IF(LEN(B92)&gt;0,SUM('OBRAČUNANA OSNOVNA PLAČA'!E86:J86),"")</f>
        <v>0</v>
      </c>
      <c r="F92" s="55"/>
      <c r="G92" s="55"/>
      <c r="H92" s="55"/>
      <c r="I92" s="55"/>
      <c r="J92" s="55"/>
      <c r="K92" s="175">
        <f t="shared" si="25"/>
        <v>0</v>
      </c>
      <c r="L92" s="120">
        <f t="shared" si="26"/>
        <v>0</v>
      </c>
      <c r="M92" s="120">
        <f t="shared" si="27"/>
        <v>0</v>
      </c>
      <c r="N92" s="120">
        <f t="shared" si="28"/>
        <v>0</v>
      </c>
      <c r="O92" s="120">
        <f t="shared" si="29"/>
        <v>0</v>
      </c>
      <c r="P92" s="176">
        <f t="shared" si="30"/>
        <v>0</v>
      </c>
      <c r="Q92" s="176">
        <f>IF(LEN(B92)&gt;0,2*'OSNOVNA PLAČA'!E86,"")</f>
        <v>0</v>
      </c>
      <c r="R92" s="177"/>
      <c r="AA92" s="156">
        <f>ROW()</f>
        <v>92</v>
      </c>
      <c r="AB92" s="91" t="e">
        <f t="shared" ca="1" si="31"/>
        <v>#N/A</v>
      </c>
      <c r="AC92" s="91" t="e">
        <f t="shared" ca="1" si="32"/>
        <v>#N/A</v>
      </c>
      <c r="AD92" s="92" t="e">
        <f t="shared" ca="1" si="33"/>
        <v>#N/A</v>
      </c>
      <c r="AE92" s="91" t="e">
        <f t="shared" ca="1" si="34"/>
        <v>#N/A</v>
      </c>
      <c r="AF92" s="92" t="e">
        <f t="shared" ca="1" si="35"/>
        <v>#N/A</v>
      </c>
      <c r="AG92" s="91" t="e">
        <f t="shared" ca="1" si="36"/>
        <v>#N/A</v>
      </c>
      <c r="AH92" s="91" t="e">
        <f t="shared" ca="1" si="37"/>
        <v>#N/A</v>
      </c>
      <c r="AI92" s="93" t="e">
        <f t="shared" ca="1" si="38"/>
        <v>#N/A</v>
      </c>
      <c r="AJ92" s="91" t="e">
        <f t="shared" ca="1" si="39"/>
        <v>#N/A</v>
      </c>
      <c r="AK92" s="91" t="e">
        <f t="shared" ca="1" si="40"/>
        <v>#N/A</v>
      </c>
    </row>
    <row r="93" spans="1:37" ht="25.5" customHeight="1" x14ac:dyDescent="0.2">
      <c r="A93" s="51">
        <f>'OSNOVNA PLAČA'!A87</f>
        <v>78</v>
      </c>
      <c r="B93" s="158" t="str">
        <f>IF(LEN('OSNOVNA PLAČA'!B87)&gt;0,'OSNOVNA PLAČA'!B87,"")</f>
        <v>A78</v>
      </c>
      <c r="C93" s="52">
        <f>IF(LEN(B93)&gt;0,'OSNOVNA PLAČA'!C87,"")</f>
        <v>0</v>
      </c>
      <c r="D93" s="54">
        <f>IF(LEN(B93)&gt;0,'OSNOVNA PLAČA'!D87,"")</f>
        <v>0</v>
      </c>
      <c r="E93" s="174">
        <f>IF(LEN(B93)&gt;0,SUM('OBRAČUNANA OSNOVNA PLAČA'!E87:J87),"")</f>
        <v>0</v>
      </c>
      <c r="F93" s="55"/>
      <c r="G93" s="55"/>
      <c r="H93" s="55"/>
      <c r="I93" s="55"/>
      <c r="J93" s="55"/>
      <c r="K93" s="175">
        <f t="shared" si="25"/>
        <v>0</v>
      </c>
      <c r="L93" s="120">
        <f t="shared" si="26"/>
        <v>0</v>
      </c>
      <c r="M93" s="120">
        <f t="shared" si="27"/>
        <v>0</v>
      </c>
      <c r="N93" s="120">
        <f t="shared" si="28"/>
        <v>0</v>
      </c>
      <c r="O93" s="120">
        <f t="shared" si="29"/>
        <v>0</v>
      </c>
      <c r="P93" s="176">
        <f t="shared" si="30"/>
        <v>0</v>
      </c>
      <c r="Q93" s="176">
        <f>IF(LEN(B93)&gt;0,2*'OSNOVNA PLAČA'!E87,"")</f>
        <v>0</v>
      </c>
      <c r="R93" s="177"/>
      <c r="AA93" s="156">
        <f>ROW()</f>
        <v>93</v>
      </c>
      <c r="AB93" s="91" t="e">
        <f t="shared" ca="1" si="31"/>
        <v>#N/A</v>
      </c>
      <c r="AC93" s="91" t="e">
        <f t="shared" ca="1" si="32"/>
        <v>#N/A</v>
      </c>
      <c r="AD93" s="92" t="e">
        <f t="shared" ca="1" si="33"/>
        <v>#N/A</v>
      </c>
      <c r="AE93" s="91" t="e">
        <f t="shared" ca="1" si="34"/>
        <v>#N/A</v>
      </c>
      <c r="AF93" s="92" t="e">
        <f t="shared" ca="1" si="35"/>
        <v>#N/A</v>
      </c>
      <c r="AG93" s="91" t="e">
        <f t="shared" ca="1" si="36"/>
        <v>#N/A</v>
      </c>
      <c r="AH93" s="91" t="e">
        <f t="shared" ca="1" si="37"/>
        <v>#N/A</v>
      </c>
      <c r="AI93" s="93" t="e">
        <f t="shared" ca="1" si="38"/>
        <v>#N/A</v>
      </c>
      <c r="AJ93" s="91" t="e">
        <f t="shared" ca="1" si="39"/>
        <v>#N/A</v>
      </c>
      <c r="AK93" s="91" t="e">
        <f t="shared" ca="1" si="40"/>
        <v>#N/A</v>
      </c>
    </row>
    <row r="94" spans="1:37" ht="25.5" customHeight="1" x14ac:dyDescent="0.2">
      <c r="A94" s="51">
        <f>'OSNOVNA PLAČA'!A88</f>
        <v>79</v>
      </c>
      <c r="B94" s="158" t="str">
        <f>IF(LEN('OSNOVNA PLAČA'!B88)&gt;0,'OSNOVNA PLAČA'!B88,"")</f>
        <v>A79</v>
      </c>
      <c r="C94" s="52">
        <f>IF(LEN(B94)&gt;0,'OSNOVNA PLAČA'!C88,"")</f>
        <v>0</v>
      </c>
      <c r="D94" s="54">
        <f>IF(LEN(B94)&gt;0,'OSNOVNA PLAČA'!D88,"")</f>
        <v>0</v>
      </c>
      <c r="E94" s="174">
        <f>IF(LEN(B94)&gt;0,SUM('OBRAČUNANA OSNOVNA PLAČA'!E88:J88),"")</f>
        <v>0</v>
      </c>
      <c r="F94" s="55"/>
      <c r="G94" s="55"/>
      <c r="H94" s="55"/>
      <c r="I94" s="55"/>
      <c r="J94" s="55"/>
      <c r="K94" s="175">
        <f t="shared" si="25"/>
        <v>0</v>
      </c>
      <c r="L94" s="120">
        <f t="shared" si="26"/>
        <v>0</v>
      </c>
      <c r="M94" s="120">
        <f t="shared" si="27"/>
        <v>0</v>
      </c>
      <c r="N94" s="120">
        <f t="shared" si="28"/>
        <v>0</v>
      </c>
      <c r="O94" s="120">
        <f t="shared" si="29"/>
        <v>0</v>
      </c>
      <c r="P94" s="176">
        <f t="shared" si="30"/>
        <v>0</v>
      </c>
      <c r="Q94" s="176">
        <f>IF(LEN(B94)&gt;0,2*'OSNOVNA PLAČA'!E88,"")</f>
        <v>0</v>
      </c>
      <c r="R94" s="177"/>
      <c r="AA94" s="156">
        <f>ROW()</f>
        <v>94</v>
      </c>
      <c r="AB94" s="91" t="e">
        <f t="shared" ca="1" si="31"/>
        <v>#N/A</v>
      </c>
      <c r="AC94" s="91" t="e">
        <f t="shared" ca="1" si="32"/>
        <v>#N/A</v>
      </c>
      <c r="AD94" s="92" t="e">
        <f t="shared" ca="1" si="33"/>
        <v>#N/A</v>
      </c>
      <c r="AE94" s="91" t="e">
        <f t="shared" ca="1" si="34"/>
        <v>#N/A</v>
      </c>
      <c r="AF94" s="92" t="e">
        <f t="shared" ca="1" si="35"/>
        <v>#N/A</v>
      </c>
      <c r="AG94" s="91" t="e">
        <f t="shared" ca="1" si="36"/>
        <v>#N/A</v>
      </c>
      <c r="AH94" s="91" t="e">
        <f t="shared" ca="1" si="37"/>
        <v>#N/A</v>
      </c>
      <c r="AI94" s="93" t="e">
        <f t="shared" ca="1" si="38"/>
        <v>#N/A</v>
      </c>
      <c r="AJ94" s="91" t="e">
        <f t="shared" ca="1" si="39"/>
        <v>#N/A</v>
      </c>
      <c r="AK94" s="91" t="e">
        <f t="shared" ca="1" si="40"/>
        <v>#N/A</v>
      </c>
    </row>
    <row r="95" spans="1:37" ht="25.5" customHeight="1" x14ac:dyDescent="0.2">
      <c r="A95" s="51">
        <f>'OSNOVNA PLAČA'!A89</f>
        <v>80</v>
      </c>
      <c r="B95" s="158" t="str">
        <f>IF(LEN('OSNOVNA PLAČA'!B89)&gt;0,'OSNOVNA PLAČA'!B89,"")</f>
        <v>A80</v>
      </c>
      <c r="C95" s="52">
        <f>IF(LEN(B95)&gt;0,'OSNOVNA PLAČA'!C89,"")</f>
        <v>0</v>
      </c>
      <c r="D95" s="54">
        <f>IF(LEN(B95)&gt;0,'OSNOVNA PLAČA'!D89,"")</f>
        <v>0</v>
      </c>
      <c r="E95" s="174">
        <f>IF(LEN(B95)&gt;0,SUM('OBRAČUNANA OSNOVNA PLAČA'!E89:J89),"")</f>
        <v>0</v>
      </c>
      <c r="F95" s="55"/>
      <c r="G95" s="55"/>
      <c r="H95" s="55"/>
      <c r="I95" s="55"/>
      <c r="J95" s="55"/>
      <c r="K95" s="175">
        <f t="shared" si="25"/>
        <v>0</v>
      </c>
      <c r="L95" s="120">
        <f t="shared" si="26"/>
        <v>0</v>
      </c>
      <c r="M95" s="120">
        <f t="shared" si="27"/>
        <v>0</v>
      </c>
      <c r="N95" s="120">
        <f t="shared" si="28"/>
        <v>0</v>
      </c>
      <c r="O95" s="120">
        <f t="shared" si="29"/>
        <v>0</v>
      </c>
      <c r="P95" s="176">
        <f t="shared" si="30"/>
        <v>0</v>
      </c>
      <c r="Q95" s="176">
        <f>IF(LEN(B95)&gt;0,2*'OSNOVNA PLAČA'!E89,"")</f>
        <v>0</v>
      </c>
      <c r="R95" s="177"/>
      <c r="AA95" s="156">
        <f>ROW()</f>
        <v>95</v>
      </c>
      <c r="AB95" s="91" t="e">
        <f t="shared" ca="1" si="31"/>
        <v>#N/A</v>
      </c>
      <c r="AC95" s="91" t="e">
        <f t="shared" ca="1" si="32"/>
        <v>#N/A</v>
      </c>
      <c r="AD95" s="92" t="e">
        <f t="shared" ca="1" si="33"/>
        <v>#N/A</v>
      </c>
      <c r="AE95" s="91" t="e">
        <f t="shared" ca="1" si="34"/>
        <v>#N/A</v>
      </c>
      <c r="AF95" s="92" t="e">
        <f t="shared" ca="1" si="35"/>
        <v>#N/A</v>
      </c>
      <c r="AG95" s="91" t="e">
        <f t="shared" ca="1" si="36"/>
        <v>#N/A</v>
      </c>
      <c r="AH95" s="91" t="e">
        <f t="shared" ca="1" si="37"/>
        <v>#N/A</v>
      </c>
      <c r="AI95" s="93" t="e">
        <f t="shared" ca="1" si="38"/>
        <v>#N/A</v>
      </c>
      <c r="AJ95" s="91" t="e">
        <f t="shared" ca="1" si="39"/>
        <v>#N/A</v>
      </c>
      <c r="AK95" s="91" t="e">
        <f t="shared" ca="1" si="40"/>
        <v>#N/A</v>
      </c>
    </row>
    <row r="96" spans="1:37" ht="25.5" customHeight="1" x14ac:dyDescent="0.2">
      <c r="A96" s="51">
        <f>'OSNOVNA PLAČA'!A90</f>
        <v>81</v>
      </c>
      <c r="B96" s="158" t="str">
        <f>IF(LEN('OSNOVNA PLAČA'!B90)&gt;0,'OSNOVNA PLAČA'!B90,"")</f>
        <v>A81</v>
      </c>
      <c r="C96" s="52">
        <f>IF(LEN(B96)&gt;0,'OSNOVNA PLAČA'!C90,"")</f>
        <v>0</v>
      </c>
      <c r="D96" s="54">
        <f>IF(LEN(B96)&gt;0,'OSNOVNA PLAČA'!D90,"")</f>
        <v>0</v>
      </c>
      <c r="E96" s="174">
        <f>IF(LEN(B96)&gt;0,SUM('OBRAČUNANA OSNOVNA PLAČA'!E90:J90),"")</f>
        <v>0</v>
      </c>
      <c r="F96" s="55"/>
      <c r="G96" s="55"/>
      <c r="H96" s="55"/>
      <c r="I96" s="55"/>
      <c r="J96" s="55"/>
      <c r="K96" s="175">
        <f t="shared" si="25"/>
        <v>0</v>
      </c>
      <c r="L96" s="120">
        <f t="shared" si="26"/>
        <v>0</v>
      </c>
      <c r="M96" s="120">
        <f t="shared" si="27"/>
        <v>0</v>
      </c>
      <c r="N96" s="120">
        <f t="shared" si="28"/>
        <v>0</v>
      </c>
      <c r="O96" s="120">
        <f t="shared" si="29"/>
        <v>0</v>
      </c>
      <c r="P96" s="176">
        <f t="shared" si="30"/>
        <v>0</v>
      </c>
      <c r="Q96" s="176">
        <f>IF(LEN(B96)&gt;0,2*'OSNOVNA PLAČA'!E90,"")</f>
        <v>0</v>
      </c>
      <c r="R96" s="177"/>
      <c r="AA96" s="156">
        <f>ROW()</f>
        <v>96</v>
      </c>
      <c r="AB96" s="91" t="e">
        <f t="shared" ca="1" si="31"/>
        <v>#N/A</v>
      </c>
      <c r="AC96" s="91" t="e">
        <f t="shared" ca="1" si="32"/>
        <v>#N/A</v>
      </c>
      <c r="AD96" s="92" t="e">
        <f t="shared" ca="1" si="33"/>
        <v>#N/A</v>
      </c>
      <c r="AE96" s="91" t="e">
        <f t="shared" ca="1" si="34"/>
        <v>#N/A</v>
      </c>
      <c r="AF96" s="92" t="e">
        <f t="shared" ca="1" si="35"/>
        <v>#N/A</v>
      </c>
      <c r="AG96" s="91" t="e">
        <f t="shared" ca="1" si="36"/>
        <v>#N/A</v>
      </c>
      <c r="AH96" s="91" t="e">
        <f t="shared" ca="1" si="37"/>
        <v>#N/A</v>
      </c>
      <c r="AI96" s="93" t="e">
        <f t="shared" ca="1" si="38"/>
        <v>#N/A</v>
      </c>
      <c r="AJ96" s="91" t="e">
        <f t="shared" ca="1" si="39"/>
        <v>#N/A</v>
      </c>
      <c r="AK96" s="91" t="e">
        <f t="shared" ca="1" si="40"/>
        <v>#N/A</v>
      </c>
    </row>
    <row r="97" spans="1:37" ht="25.5" customHeight="1" x14ac:dyDescent="0.2">
      <c r="A97" s="51">
        <f>'OSNOVNA PLAČA'!A91</f>
        <v>82</v>
      </c>
      <c r="B97" s="158" t="str">
        <f>IF(LEN('OSNOVNA PLAČA'!B91)&gt;0,'OSNOVNA PLAČA'!B91,"")</f>
        <v>A82</v>
      </c>
      <c r="C97" s="52">
        <f>IF(LEN(B97)&gt;0,'OSNOVNA PLAČA'!C91,"")</f>
        <v>0</v>
      </c>
      <c r="D97" s="54">
        <f>IF(LEN(B97)&gt;0,'OSNOVNA PLAČA'!D91,"")</f>
        <v>0</v>
      </c>
      <c r="E97" s="174">
        <f>IF(LEN(B97)&gt;0,SUM('OBRAČUNANA OSNOVNA PLAČA'!E91:J91),"")</f>
        <v>0</v>
      </c>
      <c r="F97" s="55"/>
      <c r="G97" s="55"/>
      <c r="H97" s="55"/>
      <c r="I97" s="55"/>
      <c r="J97" s="55"/>
      <c r="K97" s="175">
        <f t="shared" si="25"/>
        <v>0</v>
      </c>
      <c r="L97" s="120">
        <f t="shared" si="26"/>
        <v>0</v>
      </c>
      <c r="M97" s="120">
        <f t="shared" si="27"/>
        <v>0</v>
      </c>
      <c r="N97" s="120">
        <f t="shared" si="28"/>
        <v>0</v>
      </c>
      <c r="O97" s="120">
        <f t="shared" si="29"/>
        <v>0</v>
      </c>
      <c r="P97" s="176">
        <f t="shared" si="30"/>
        <v>0</v>
      </c>
      <c r="Q97" s="176">
        <f>IF(LEN(B97)&gt;0,2*'OSNOVNA PLAČA'!E91,"")</f>
        <v>0</v>
      </c>
      <c r="R97" s="177"/>
      <c r="AA97" s="156">
        <f>ROW()</f>
        <v>97</v>
      </c>
      <c r="AB97" s="91" t="e">
        <f t="shared" ca="1" si="31"/>
        <v>#N/A</v>
      </c>
      <c r="AC97" s="91" t="e">
        <f t="shared" ca="1" si="32"/>
        <v>#N/A</v>
      </c>
      <c r="AD97" s="92" t="e">
        <f t="shared" ca="1" si="33"/>
        <v>#N/A</v>
      </c>
      <c r="AE97" s="91" t="e">
        <f t="shared" ca="1" si="34"/>
        <v>#N/A</v>
      </c>
      <c r="AF97" s="92" t="e">
        <f t="shared" ca="1" si="35"/>
        <v>#N/A</v>
      </c>
      <c r="AG97" s="91" t="e">
        <f t="shared" ca="1" si="36"/>
        <v>#N/A</v>
      </c>
      <c r="AH97" s="91" t="e">
        <f t="shared" ca="1" si="37"/>
        <v>#N/A</v>
      </c>
      <c r="AI97" s="93" t="e">
        <f t="shared" ca="1" si="38"/>
        <v>#N/A</v>
      </c>
      <c r="AJ97" s="91" t="e">
        <f t="shared" ca="1" si="39"/>
        <v>#N/A</v>
      </c>
      <c r="AK97" s="91" t="e">
        <f t="shared" ca="1" si="40"/>
        <v>#N/A</v>
      </c>
    </row>
    <row r="98" spans="1:37" ht="25.5" customHeight="1" x14ac:dyDescent="0.2">
      <c r="A98" s="51">
        <f>'OSNOVNA PLAČA'!A92</f>
        <v>83</v>
      </c>
      <c r="B98" s="158" t="str">
        <f>IF(LEN('OSNOVNA PLAČA'!B92)&gt;0,'OSNOVNA PLAČA'!B92,"")</f>
        <v>A83</v>
      </c>
      <c r="C98" s="52">
        <f>IF(LEN(B98)&gt;0,'OSNOVNA PLAČA'!C92,"")</f>
        <v>0</v>
      </c>
      <c r="D98" s="54">
        <f>IF(LEN(B98)&gt;0,'OSNOVNA PLAČA'!D92,"")</f>
        <v>0</v>
      </c>
      <c r="E98" s="174">
        <f>IF(LEN(B98)&gt;0,SUM('OBRAČUNANA OSNOVNA PLAČA'!E92:J92),"")</f>
        <v>0</v>
      </c>
      <c r="F98" s="55"/>
      <c r="G98" s="55"/>
      <c r="H98" s="55"/>
      <c r="I98" s="55"/>
      <c r="J98" s="55"/>
      <c r="K98" s="175">
        <f t="shared" si="25"/>
        <v>0</v>
      </c>
      <c r="L98" s="120">
        <f t="shared" si="26"/>
        <v>0</v>
      </c>
      <c r="M98" s="120">
        <f t="shared" si="27"/>
        <v>0</v>
      </c>
      <c r="N98" s="120">
        <f t="shared" si="28"/>
        <v>0</v>
      </c>
      <c r="O98" s="120">
        <f t="shared" si="29"/>
        <v>0</v>
      </c>
      <c r="P98" s="176">
        <f t="shared" si="30"/>
        <v>0</v>
      </c>
      <c r="Q98" s="176">
        <f>IF(LEN(B98)&gt;0,2*'OSNOVNA PLAČA'!E92,"")</f>
        <v>0</v>
      </c>
      <c r="R98" s="177"/>
      <c r="AA98" s="156">
        <f>ROW()</f>
        <v>98</v>
      </c>
      <c r="AB98" s="91" t="e">
        <f t="shared" ca="1" si="31"/>
        <v>#N/A</v>
      </c>
      <c r="AC98" s="91" t="e">
        <f t="shared" ca="1" si="32"/>
        <v>#N/A</v>
      </c>
      <c r="AD98" s="92" t="e">
        <f t="shared" ca="1" si="33"/>
        <v>#N/A</v>
      </c>
      <c r="AE98" s="91" t="e">
        <f t="shared" ca="1" si="34"/>
        <v>#N/A</v>
      </c>
      <c r="AF98" s="92" t="e">
        <f t="shared" ca="1" si="35"/>
        <v>#N/A</v>
      </c>
      <c r="AG98" s="91" t="e">
        <f t="shared" ca="1" si="36"/>
        <v>#N/A</v>
      </c>
      <c r="AH98" s="91" t="e">
        <f t="shared" ca="1" si="37"/>
        <v>#N/A</v>
      </c>
      <c r="AI98" s="93" t="e">
        <f t="shared" ca="1" si="38"/>
        <v>#N/A</v>
      </c>
      <c r="AJ98" s="91" t="e">
        <f t="shared" ca="1" si="39"/>
        <v>#N/A</v>
      </c>
      <c r="AK98" s="91" t="e">
        <f t="shared" ca="1" si="40"/>
        <v>#N/A</v>
      </c>
    </row>
    <row r="99" spans="1:37" ht="25.5" customHeight="1" x14ac:dyDescent="0.2">
      <c r="A99" s="51">
        <f>'OSNOVNA PLAČA'!A93</f>
        <v>84</v>
      </c>
      <c r="B99" s="158" t="str">
        <f>IF(LEN('OSNOVNA PLAČA'!B93)&gt;0,'OSNOVNA PLAČA'!B93,"")</f>
        <v>A84</v>
      </c>
      <c r="C99" s="52">
        <f>IF(LEN(B99)&gt;0,'OSNOVNA PLAČA'!C93,"")</f>
        <v>0</v>
      </c>
      <c r="D99" s="54">
        <f>IF(LEN(B99)&gt;0,'OSNOVNA PLAČA'!D93,"")</f>
        <v>0</v>
      </c>
      <c r="E99" s="174">
        <f>IF(LEN(B99)&gt;0,SUM('OBRAČUNANA OSNOVNA PLAČA'!E93:J93),"")</f>
        <v>0</v>
      </c>
      <c r="F99" s="55"/>
      <c r="G99" s="55"/>
      <c r="H99" s="55"/>
      <c r="I99" s="55"/>
      <c r="J99" s="55"/>
      <c r="K99" s="175">
        <f t="shared" si="25"/>
        <v>0</v>
      </c>
      <c r="L99" s="120">
        <f t="shared" si="26"/>
        <v>0</v>
      </c>
      <c r="M99" s="120">
        <f t="shared" si="27"/>
        <v>0</v>
      </c>
      <c r="N99" s="120">
        <f t="shared" si="28"/>
        <v>0</v>
      </c>
      <c r="O99" s="120">
        <f t="shared" si="29"/>
        <v>0</v>
      </c>
      <c r="P99" s="176">
        <f t="shared" si="30"/>
        <v>0</v>
      </c>
      <c r="Q99" s="176">
        <f>IF(LEN(B99)&gt;0,2*'OSNOVNA PLAČA'!E93,"")</f>
        <v>0</v>
      </c>
      <c r="R99" s="177"/>
      <c r="AA99" s="156">
        <f>ROW()</f>
        <v>99</v>
      </c>
      <c r="AB99" s="91" t="e">
        <f t="shared" ca="1" si="31"/>
        <v>#N/A</v>
      </c>
      <c r="AC99" s="91" t="e">
        <f t="shared" ca="1" si="32"/>
        <v>#N/A</v>
      </c>
      <c r="AD99" s="92" t="e">
        <f t="shared" ca="1" si="33"/>
        <v>#N/A</v>
      </c>
      <c r="AE99" s="91" t="e">
        <f t="shared" ca="1" si="34"/>
        <v>#N/A</v>
      </c>
      <c r="AF99" s="92" t="e">
        <f t="shared" ca="1" si="35"/>
        <v>#N/A</v>
      </c>
      <c r="AG99" s="91" t="e">
        <f t="shared" ca="1" si="36"/>
        <v>#N/A</v>
      </c>
      <c r="AH99" s="91" t="e">
        <f t="shared" ca="1" si="37"/>
        <v>#N/A</v>
      </c>
      <c r="AI99" s="93" t="e">
        <f t="shared" ca="1" si="38"/>
        <v>#N/A</v>
      </c>
      <c r="AJ99" s="91" t="e">
        <f t="shared" ca="1" si="39"/>
        <v>#N/A</v>
      </c>
      <c r="AK99" s="91" t="e">
        <f t="shared" ca="1" si="40"/>
        <v>#N/A</v>
      </c>
    </row>
    <row r="100" spans="1:37" ht="25.5" customHeight="1" x14ac:dyDescent="0.2">
      <c r="A100" s="51">
        <f>'OSNOVNA PLAČA'!A94</f>
        <v>85</v>
      </c>
      <c r="B100" s="158" t="str">
        <f>IF(LEN('OSNOVNA PLAČA'!B94)&gt;0,'OSNOVNA PLAČA'!B94,"")</f>
        <v>A85</v>
      </c>
      <c r="C100" s="52">
        <f>IF(LEN(B100)&gt;0,'OSNOVNA PLAČA'!C94,"")</f>
        <v>0</v>
      </c>
      <c r="D100" s="54">
        <f>IF(LEN(B100)&gt;0,'OSNOVNA PLAČA'!D94,"")</f>
        <v>0</v>
      </c>
      <c r="E100" s="174">
        <f>IF(LEN(B100)&gt;0,SUM('OBRAČUNANA OSNOVNA PLAČA'!E94:J94),"")</f>
        <v>0</v>
      </c>
      <c r="F100" s="55"/>
      <c r="G100" s="55"/>
      <c r="H100" s="55"/>
      <c r="I100" s="55"/>
      <c r="J100" s="55"/>
      <c r="K100" s="175">
        <f t="shared" si="25"/>
        <v>0</v>
      </c>
      <c r="L100" s="120">
        <f t="shared" si="26"/>
        <v>0</v>
      </c>
      <c r="M100" s="120">
        <f t="shared" si="27"/>
        <v>0</v>
      </c>
      <c r="N100" s="120">
        <f t="shared" si="28"/>
        <v>0</v>
      </c>
      <c r="O100" s="120">
        <f t="shared" si="29"/>
        <v>0</v>
      </c>
      <c r="P100" s="176">
        <f t="shared" si="30"/>
        <v>0</v>
      </c>
      <c r="Q100" s="176">
        <f>IF(LEN(B100)&gt;0,2*'OSNOVNA PLAČA'!E94,"")</f>
        <v>0</v>
      </c>
      <c r="R100" s="177"/>
      <c r="AA100" s="156">
        <f>ROW()</f>
        <v>100</v>
      </c>
      <c r="AB100" s="91" t="e">
        <f t="shared" ca="1" si="31"/>
        <v>#N/A</v>
      </c>
      <c r="AC100" s="91" t="e">
        <f t="shared" ca="1" si="32"/>
        <v>#N/A</v>
      </c>
      <c r="AD100" s="92" t="e">
        <f t="shared" ca="1" si="33"/>
        <v>#N/A</v>
      </c>
      <c r="AE100" s="91" t="e">
        <f t="shared" ca="1" si="34"/>
        <v>#N/A</v>
      </c>
      <c r="AF100" s="92" t="e">
        <f t="shared" ca="1" si="35"/>
        <v>#N/A</v>
      </c>
      <c r="AG100" s="91" t="e">
        <f t="shared" ca="1" si="36"/>
        <v>#N/A</v>
      </c>
      <c r="AH100" s="91" t="e">
        <f t="shared" ca="1" si="37"/>
        <v>#N/A</v>
      </c>
      <c r="AI100" s="93" t="e">
        <f t="shared" ca="1" si="38"/>
        <v>#N/A</v>
      </c>
      <c r="AJ100" s="91" t="e">
        <f t="shared" ca="1" si="39"/>
        <v>#N/A</v>
      </c>
      <c r="AK100" s="91" t="e">
        <f t="shared" ca="1" si="40"/>
        <v>#N/A</v>
      </c>
    </row>
    <row r="101" spans="1:37" ht="25.5" customHeight="1" x14ac:dyDescent="0.2">
      <c r="A101" s="51">
        <f>'OSNOVNA PLAČA'!A95</f>
        <v>86</v>
      </c>
      <c r="B101" s="158" t="str">
        <f>IF(LEN('OSNOVNA PLAČA'!B95)&gt;0,'OSNOVNA PLAČA'!B95,"")</f>
        <v>A86</v>
      </c>
      <c r="C101" s="52">
        <f>IF(LEN(B101)&gt;0,'OSNOVNA PLAČA'!C95,"")</f>
        <v>0</v>
      </c>
      <c r="D101" s="54">
        <f>IF(LEN(B101)&gt;0,'OSNOVNA PLAČA'!D95,"")</f>
        <v>0</v>
      </c>
      <c r="E101" s="174">
        <f>IF(LEN(B101)&gt;0,SUM('OBRAČUNANA OSNOVNA PLAČA'!E95:J95),"")</f>
        <v>0</v>
      </c>
      <c r="F101" s="55"/>
      <c r="G101" s="55"/>
      <c r="H101" s="55"/>
      <c r="I101" s="55"/>
      <c r="J101" s="55"/>
      <c r="K101" s="175">
        <f t="shared" si="25"/>
        <v>0</v>
      </c>
      <c r="L101" s="120">
        <f t="shared" si="26"/>
        <v>0</v>
      </c>
      <c r="M101" s="120">
        <f t="shared" si="27"/>
        <v>0</v>
      </c>
      <c r="N101" s="120">
        <f t="shared" si="28"/>
        <v>0</v>
      </c>
      <c r="O101" s="120">
        <f t="shared" si="29"/>
        <v>0</v>
      </c>
      <c r="P101" s="176">
        <f t="shared" si="30"/>
        <v>0</v>
      </c>
      <c r="Q101" s="176">
        <f>IF(LEN(B101)&gt;0,2*'OSNOVNA PLAČA'!E95,"")</f>
        <v>0</v>
      </c>
      <c r="R101" s="177"/>
      <c r="AA101" s="156">
        <f>ROW()</f>
        <v>101</v>
      </c>
      <c r="AB101" s="91" t="e">
        <f t="shared" ca="1" si="31"/>
        <v>#N/A</v>
      </c>
      <c r="AC101" s="91" t="e">
        <f t="shared" ca="1" si="32"/>
        <v>#N/A</v>
      </c>
      <c r="AD101" s="92" t="e">
        <f t="shared" ca="1" si="33"/>
        <v>#N/A</v>
      </c>
      <c r="AE101" s="91" t="e">
        <f t="shared" ca="1" si="34"/>
        <v>#N/A</v>
      </c>
      <c r="AF101" s="92" t="e">
        <f t="shared" ca="1" si="35"/>
        <v>#N/A</v>
      </c>
      <c r="AG101" s="91" t="e">
        <f t="shared" ca="1" si="36"/>
        <v>#N/A</v>
      </c>
      <c r="AH101" s="91" t="e">
        <f t="shared" ca="1" si="37"/>
        <v>#N/A</v>
      </c>
      <c r="AI101" s="93" t="e">
        <f t="shared" ca="1" si="38"/>
        <v>#N/A</v>
      </c>
      <c r="AJ101" s="91" t="e">
        <f t="shared" ca="1" si="39"/>
        <v>#N/A</v>
      </c>
      <c r="AK101" s="91" t="e">
        <f t="shared" ca="1" si="40"/>
        <v>#N/A</v>
      </c>
    </row>
    <row r="102" spans="1:37" ht="25.5" customHeight="1" x14ac:dyDescent="0.2">
      <c r="A102" s="51">
        <f>'OSNOVNA PLAČA'!A96</f>
        <v>87</v>
      </c>
      <c r="B102" s="158" t="str">
        <f>IF(LEN('OSNOVNA PLAČA'!B96)&gt;0,'OSNOVNA PLAČA'!B96,"")</f>
        <v>A87</v>
      </c>
      <c r="C102" s="52">
        <f>IF(LEN(B102)&gt;0,'OSNOVNA PLAČA'!C96,"")</f>
        <v>0</v>
      </c>
      <c r="D102" s="54">
        <f>IF(LEN(B102)&gt;0,'OSNOVNA PLAČA'!D96,"")</f>
        <v>0</v>
      </c>
      <c r="E102" s="174">
        <f>IF(LEN(B102)&gt;0,SUM('OBRAČUNANA OSNOVNA PLAČA'!E96:J96),"")</f>
        <v>0</v>
      </c>
      <c r="F102" s="55"/>
      <c r="G102" s="55"/>
      <c r="H102" s="55"/>
      <c r="I102" s="55"/>
      <c r="J102" s="55"/>
      <c r="K102" s="175">
        <f t="shared" si="25"/>
        <v>0</v>
      </c>
      <c r="L102" s="120">
        <f t="shared" si="26"/>
        <v>0</v>
      </c>
      <c r="M102" s="120">
        <f t="shared" si="27"/>
        <v>0</v>
      </c>
      <c r="N102" s="120">
        <f t="shared" si="28"/>
        <v>0</v>
      </c>
      <c r="O102" s="120">
        <f t="shared" si="29"/>
        <v>0</v>
      </c>
      <c r="P102" s="176">
        <f t="shared" si="30"/>
        <v>0</v>
      </c>
      <c r="Q102" s="176">
        <f>IF(LEN(B102)&gt;0,2*'OSNOVNA PLAČA'!E96,"")</f>
        <v>0</v>
      </c>
      <c r="R102" s="177"/>
      <c r="AA102" s="156">
        <f>ROW()</f>
        <v>102</v>
      </c>
      <c r="AB102" s="91" t="e">
        <f t="shared" ca="1" si="31"/>
        <v>#N/A</v>
      </c>
      <c r="AC102" s="91" t="e">
        <f t="shared" ca="1" si="32"/>
        <v>#N/A</v>
      </c>
      <c r="AD102" s="92" t="e">
        <f t="shared" ca="1" si="33"/>
        <v>#N/A</v>
      </c>
      <c r="AE102" s="91" t="e">
        <f t="shared" ca="1" si="34"/>
        <v>#N/A</v>
      </c>
      <c r="AF102" s="92" t="e">
        <f t="shared" ca="1" si="35"/>
        <v>#N/A</v>
      </c>
      <c r="AG102" s="91" t="e">
        <f t="shared" ca="1" si="36"/>
        <v>#N/A</v>
      </c>
      <c r="AH102" s="91" t="e">
        <f t="shared" ca="1" si="37"/>
        <v>#N/A</v>
      </c>
      <c r="AI102" s="93" t="e">
        <f t="shared" ca="1" si="38"/>
        <v>#N/A</v>
      </c>
      <c r="AJ102" s="91" t="e">
        <f t="shared" ca="1" si="39"/>
        <v>#N/A</v>
      </c>
      <c r="AK102" s="91" t="e">
        <f t="shared" ca="1" si="40"/>
        <v>#N/A</v>
      </c>
    </row>
    <row r="103" spans="1:37" ht="25.5" customHeight="1" x14ac:dyDescent="0.2">
      <c r="A103" s="51">
        <f>'OSNOVNA PLAČA'!A97</f>
        <v>88</v>
      </c>
      <c r="B103" s="158" t="str">
        <f>IF(LEN('OSNOVNA PLAČA'!B97)&gt;0,'OSNOVNA PLAČA'!B97,"")</f>
        <v>A88</v>
      </c>
      <c r="C103" s="52">
        <f>IF(LEN(B103)&gt;0,'OSNOVNA PLAČA'!C97,"")</f>
        <v>0</v>
      </c>
      <c r="D103" s="54">
        <f>IF(LEN(B103)&gt;0,'OSNOVNA PLAČA'!D97,"")</f>
        <v>0</v>
      </c>
      <c r="E103" s="174">
        <f>IF(LEN(B103)&gt;0,SUM('OBRAČUNANA OSNOVNA PLAČA'!E97:J97),"")</f>
        <v>0</v>
      </c>
      <c r="F103" s="55"/>
      <c r="G103" s="55"/>
      <c r="H103" s="55"/>
      <c r="I103" s="55"/>
      <c r="J103" s="55"/>
      <c r="K103" s="175">
        <f t="shared" si="25"/>
        <v>0</v>
      </c>
      <c r="L103" s="120">
        <f t="shared" si="26"/>
        <v>0</v>
      </c>
      <c r="M103" s="120">
        <f t="shared" si="27"/>
        <v>0</v>
      </c>
      <c r="N103" s="120">
        <f t="shared" si="28"/>
        <v>0</v>
      </c>
      <c r="O103" s="120">
        <f t="shared" si="29"/>
        <v>0</v>
      </c>
      <c r="P103" s="176">
        <f t="shared" si="30"/>
        <v>0</v>
      </c>
      <c r="Q103" s="176">
        <f>IF(LEN(B103)&gt;0,2*'OSNOVNA PLAČA'!E97,"")</f>
        <v>0</v>
      </c>
      <c r="R103" s="177"/>
      <c r="AA103" s="156">
        <f>ROW()</f>
        <v>103</v>
      </c>
      <c r="AB103" s="91" t="e">
        <f t="shared" ca="1" si="31"/>
        <v>#N/A</v>
      </c>
      <c r="AC103" s="91" t="e">
        <f t="shared" ca="1" si="32"/>
        <v>#N/A</v>
      </c>
      <c r="AD103" s="92" t="e">
        <f t="shared" ca="1" si="33"/>
        <v>#N/A</v>
      </c>
      <c r="AE103" s="91" t="e">
        <f t="shared" ca="1" si="34"/>
        <v>#N/A</v>
      </c>
      <c r="AF103" s="92" t="e">
        <f t="shared" ca="1" si="35"/>
        <v>#N/A</v>
      </c>
      <c r="AG103" s="91" t="e">
        <f t="shared" ca="1" si="36"/>
        <v>#N/A</v>
      </c>
      <c r="AH103" s="91" t="e">
        <f t="shared" ca="1" si="37"/>
        <v>#N/A</v>
      </c>
      <c r="AI103" s="93" t="e">
        <f t="shared" ca="1" si="38"/>
        <v>#N/A</v>
      </c>
      <c r="AJ103" s="91" t="e">
        <f t="shared" ca="1" si="39"/>
        <v>#N/A</v>
      </c>
      <c r="AK103" s="91" t="e">
        <f t="shared" ca="1" si="40"/>
        <v>#N/A</v>
      </c>
    </row>
    <row r="104" spans="1:37" ht="25.5" customHeight="1" x14ac:dyDescent="0.2">
      <c r="A104" s="51">
        <f>'OSNOVNA PLAČA'!A98</f>
        <v>89</v>
      </c>
      <c r="B104" s="158" t="str">
        <f>IF(LEN('OSNOVNA PLAČA'!B98)&gt;0,'OSNOVNA PLAČA'!B98,"")</f>
        <v>A89</v>
      </c>
      <c r="C104" s="52">
        <f>IF(LEN(B104)&gt;0,'OSNOVNA PLAČA'!C98,"")</f>
        <v>0</v>
      </c>
      <c r="D104" s="54">
        <f>IF(LEN(B104)&gt;0,'OSNOVNA PLAČA'!D98,"")</f>
        <v>0</v>
      </c>
      <c r="E104" s="174">
        <f>IF(LEN(B104)&gt;0,SUM('OBRAČUNANA OSNOVNA PLAČA'!E98:J98),"")</f>
        <v>0</v>
      </c>
      <c r="F104" s="55"/>
      <c r="G104" s="55"/>
      <c r="H104" s="55"/>
      <c r="I104" s="55"/>
      <c r="J104" s="55"/>
      <c r="K104" s="175">
        <f t="shared" si="25"/>
        <v>0</v>
      </c>
      <c r="L104" s="120">
        <f t="shared" si="26"/>
        <v>0</v>
      </c>
      <c r="M104" s="120">
        <f t="shared" si="27"/>
        <v>0</v>
      </c>
      <c r="N104" s="120">
        <f t="shared" si="28"/>
        <v>0</v>
      </c>
      <c r="O104" s="120">
        <f t="shared" si="29"/>
        <v>0</v>
      </c>
      <c r="P104" s="176">
        <f t="shared" si="30"/>
        <v>0</v>
      </c>
      <c r="Q104" s="176">
        <f>IF(LEN(B104)&gt;0,2*'OSNOVNA PLAČA'!E98,"")</f>
        <v>0</v>
      </c>
      <c r="R104" s="177"/>
      <c r="AA104" s="156">
        <f>ROW()</f>
        <v>104</v>
      </c>
      <c r="AB104" s="91" t="e">
        <f t="shared" ca="1" si="31"/>
        <v>#N/A</v>
      </c>
      <c r="AC104" s="91" t="e">
        <f t="shared" ca="1" si="32"/>
        <v>#N/A</v>
      </c>
      <c r="AD104" s="92" t="e">
        <f t="shared" ca="1" si="33"/>
        <v>#N/A</v>
      </c>
      <c r="AE104" s="91" t="e">
        <f t="shared" ca="1" si="34"/>
        <v>#N/A</v>
      </c>
      <c r="AF104" s="92" t="e">
        <f t="shared" ca="1" si="35"/>
        <v>#N/A</v>
      </c>
      <c r="AG104" s="91" t="e">
        <f t="shared" ca="1" si="36"/>
        <v>#N/A</v>
      </c>
      <c r="AH104" s="91" t="e">
        <f t="shared" ca="1" si="37"/>
        <v>#N/A</v>
      </c>
      <c r="AI104" s="93" t="e">
        <f t="shared" ca="1" si="38"/>
        <v>#N/A</v>
      </c>
      <c r="AJ104" s="91" t="e">
        <f t="shared" ca="1" si="39"/>
        <v>#N/A</v>
      </c>
      <c r="AK104" s="91" t="e">
        <f t="shared" ca="1" si="40"/>
        <v>#N/A</v>
      </c>
    </row>
    <row r="105" spans="1:37" ht="25.5" customHeight="1" x14ac:dyDescent="0.2">
      <c r="A105" s="51">
        <f>'OSNOVNA PLAČA'!A99</f>
        <v>90</v>
      </c>
      <c r="B105" s="158" t="str">
        <f>IF(LEN('OSNOVNA PLAČA'!B99)&gt;0,'OSNOVNA PLAČA'!B99,"")</f>
        <v>A90</v>
      </c>
      <c r="C105" s="52">
        <f>IF(LEN(B105)&gt;0,'OSNOVNA PLAČA'!C99,"")</f>
        <v>0</v>
      </c>
      <c r="D105" s="54">
        <f>IF(LEN(B105)&gt;0,'OSNOVNA PLAČA'!D99,"")</f>
        <v>0</v>
      </c>
      <c r="E105" s="174">
        <f>IF(LEN(B105)&gt;0,SUM('OBRAČUNANA OSNOVNA PLAČA'!E99:J99),"")</f>
        <v>0</v>
      </c>
      <c r="F105" s="55"/>
      <c r="G105" s="55"/>
      <c r="H105" s="55"/>
      <c r="I105" s="55"/>
      <c r="J105" s="55"/>
      <c r="K105" s="175">
        <f t="shared" si="25"/>
        <v>0</v>
      </c>
      <c r="L105" s="120">
        <f t="shared" si="26"/>
        <v>0</v>
      </c>
      <c r="M105" s="120">
        <f t="shared" si="27"/>
        <v>0</v>
      </c>
      <c r="N105" s="120">
        <f t="shared" si="28"/>
        <v>0</v>
      </c>
      <c r="O105" s="120">
        <f t="shared" si="29"/>
        <v>0</v>
      </c>
      <c r="P105" s="176">
        <f t="shared" si="30"/>
        <v>0</v>
      </c>
      <c r="Q105" s="176">
        <f>IF(LEN(B105)&gt;0,2*'OSNOVNA PLAČA'!E99,"")</f>
        <v>0</v>
      </c>
      <c r="R105" s="177"/>
      <c r="AA105" s="156">
        <f>ROW()</f>
        <v>105</v>
      </c>
      <c r="AB105" s="91" t="e">
        <f t="shared" ca="1" si="31"/>
        <v>#N/A</v>
      </c>
      <c r="AC105" s="91" t="e">
        <f t="shared" ca="1" si="32"/>
        <v>#N/A</v>
      </c>
      <c r="AD105" s="92" t="e">
        <f t="shared" ca="1" si="33"/>
        <v>#N/A</v>
      </c>
      <c r="AE105" s="91" t="e">
        <f t="shared" ca="1" si="34"/>
        <v>#N/A</v>
      </c>
      <c r="AF105" s="92" t="e">
        <f t="shared" ca="1" si="35"/>
        <v>#N/A</v>
      </c>
      <c r="AG105" s="91" t="e">
        <f t="shared" ca="1" si="36"/>
        <v>#N/A</v>
      </c>
      <c r="AH105" s="91" t="e">
        <f t="shared" ca="1" si="37"/>
        <v>#N/A</v>
      </c>
      <c r="AI105" s="93" t="e">
        <f t="shared" ca="1" si="38"/>
        <v>#N/A</v>
      </c>
      <c r="AJ105" s="91" t="e">
        <f t="shared" ca="1" si="39"/>
        <v>#N/A</v>
      </c>
      <c r="AK105" s="91" t="e">
        <f t="shared" ca="1" si="40"/>
        <v>#N/A</v>
      </c>
    </row>
    <row r="106" spans="1:37" ht="25.5" customHeight="1" x14ac:dyDescent="0.2">
      <c r="A106" s="51">
        <f>'OSNOVNA PLAČA'!A100</f>
        <v>91</v>
      </c>
      <c r="B106" s="158" t="str">
        <f>IF(LEN('OSNOVNA PLAČA'!B100)&gt;0,'OSNOVNA PLAČA'!B100,"")</f>
        <v>A91</v>
      </c>
      <c r="C106" s="52">
        <f>IF(LEN(B106)&gt;0,'OSNOVNA PLAČA'!C100,"")</f>
        <v>0</v>
      </c>
      <c r="D106" s="54">
        <f>IF(LEN(B106)&gt;0,'OSNOVNA PLAČA'!D100,"")</f>
        <v>0</v>
      </c>
      <c r="E106" s="174">
        <f>IF(LEN(B106)&gt;0,SUM('OBRAČUNANA OSNOVNA PLAČA'!E100:J100),"")</f>
        <v>0</v>
      </c>
      <c r="F106" s="55"/>
      <c r="G106" s="55"/>
      <c r="H106" s="55"/>
      <c r="I106" s="55"/>
      <c r="J106" s="55"/>
      <c r="K106" s="175">
        <f t="shared" si="25"/>
        <v>0</v>
      </c>
      <c r="L106" s="120">
        <f t="shared" si="26"/>
        <v>0</v>
      </c>
      <c r="M106" s="120">
        <f t="shared" si="27"/>
        <v>0</v>
      </c>
      <c r="N106" s="120">
        <f t="shared" si="28"/>
        <v>0</v>
      </c>
      <c r="O106" s="120">
        <f t="shared" si="29"/>
        <v>0</v>
      </c>
      <c r="P106" s="176">
        <f t="shared" si="30"/>
        <v>0</v>
      </c>
      <c r="Q106" s="176">
        <f>IF(LEN(B106)&gt;0,2*'OSNOVNA PLAČA'!E100,"")</f>
        <v>0</v>
      </c>
      <c r="R106" s="177"/>
      <c r="AA106" s="156">
        <f>ROW()</f>
        <v>106</v>
      </c>
      <c r="AB106" s="91" t="e">
        <f t="shared" ca="1" si="31"/>
        <v>#N/A</v>
      </c>
      <c r="AC106" s="91" t="e">
        <f t="shared" ca="1" si="32"/>
        <v>#N/A</v>
      </c>
      <c r="AD106" s="92" t="e">
        <f t="shared" ca="1" si="33"/>
        <v>#N/A</v>
      </c>
      <c r="AE106" s="91" t="e">
        <f t="shared" ca="1" si="34"/>
        <v>#N/A</v>
      </c>
      <c r="AF106" s="92" t="e">
        <f t="shared" ca="1" si="35"/>
        <v>#N/A</v>
      </c>
      <c r="AG106" s="91" t="e">
        <f t="shared" ca="1" si="36"/>
        <v>#N/A</v>
      </c>
      <c r="AH106" s="91" t="e">
        <f t="shared" ca="1" si="37"/>
        <v>#N/A</v>
      </c>
      <c r="AI106" s="93" t="e">
        <f t="shared" ca="1" si="38"/>
        <v>#N/A</v>
      </c>
      <c r="AJ106" s="91" t="e">
        <f t="shared" ca="1" si="39"/>
        <v>#N/A</v>
      </c>
      <c r="AK106" s="91" t="e">
        <f t="shared" ca="1" si="40"/>
        <v>#N/A</v>
      </c>
    </row>
    <row r="107" spans="1:37" ht="25.5" customHeight="1" x14ac:dyDescent="0.2">
      <c r="A107" s="51">
        <f>'OSNOVNA PLAČA'!A101</f>
        <v>92</v>
      </c>
      <c r="B107" s="158" t="str">
        <f>IF(LEN('OSNOVNA PLAČA'!B101)&gt;0,'OSNOVNA PLAČA'!B101,"")</f>
        <v>A92</v>
      </c>
      <c r="C107" s="52">
        <f>IF(LEN(B107)&gt;0,'OSNOVNA PLAČA'!C101,"")</f>
        <v>0</v>
      </c>
      <c r="D107" s="54">
        <f>IF(LEN(B107)&gt;0,'OSNOVNA PLAČA'!D101,"")</f>
        <v>0</v>
      </c>
      <c r="E107" s="174">
        <f>IF(LEN(B107)&gt;0,SUM('OBRAČUNANA OSNOVNA PLAČA'!E101:J101),"")</f>
        <v>0</v>
      </c>
      <c r="F107" s="55"/>
      <c r="G107" s="55"/>
      <c r="H107" s="55"/>
      <c r="I107" s="55"/>
      <c r="J107" s="55"/>
      <c r="K107" s="175">
        <f t="shared" si="25"/>
        <v>0</v>
      </c>
      <c r="L107" s="120">
        <f t="shared" si="26"/>
        <v>0</v>
      </c>
      <c r="M107" s="120">
        <f t="shared" si="27"/>
        <v>0</v>
      </c>
      <c r="N107" s="120">
        <f t="shared" si="28"/>
        <v>0</v>
      </c>
      <c r="O107" s="120">
        <f t="shared" si="29"/>
        <v>0</v>
      </c>
      <c r="P107" s="176">
        <f t="shared" si="30"/>
        <v>0</v>
      </c>
      <c r="Q107" s="176">
        <f>IF(LEN(B107)&gt;0,2*'OSNOVNA PLAČA'!E101,"")</f>
        <v>0</v>
      </c>
      <c r="R107" s="177"/>
      <c r="AA107" s="156">
        <f>ROW()</f>
        <v>107</v>
      </c>
      <c r="AB107" s="91" t="e">
        <f t="shared" ca="1" si="31"/>
        <v>#N/A</v>
      </c>
      <c r="AC107" s="91" t="e">
        <f t="shared" ca="1" si="32"/>
        <v>#N/A</v>
      </c>
      <c r="AD107" s="92" t="e">
        <f t="shared" ca="1" si="33"/>
        <v>#N/A</v>
      </c>
      <c r="AE107" s="91" t="e">
        <f t="shared" ca="1" si="34"/>
        <v>#N/A</v>
      </c>
      <c r="AF107" s="92" t="e">
        <f t="shared" ca="1" si="35"/>
        <v>#N/A</v>
      </c>
      <c r="AG107" s="91" t="e">
        <f t="shared" ca="1" si="36"/>
        <v>#N/A</v>
      </c>
      <c r="AH107" s="91" t="e">
        <f t="shared" ca="1" si="37"/>
        <v>#N/A</v>
      </c>
      <c r="AI107" s="93" t="e">
        <f t="shared" ca="1" si="38"/>
        <v>#N/A</v>
      </c>
      <c r="AJ107" s="91" t="e">
        <f t="shared" ca="1" si="39"/>
        <v>#N/A</v>
      </c>
      <c r="AK107" s="91" t="e">
        <f t="shared" ca="1" si="40"/>
        <v>#N/A</v>
      </c>
    </row>
    <row r="108" spans="1:37" ht="25.5" customHeight="1" x14ac:dyDescent="0.2">
      <c r="A108" s="51">
        <f>'OSNOVNA PLAČA'!A102</f>
        <v>93</v>
      </c>
      <c r="B108" s="158" t="str">
        <f>IF(LEN('OSNOVNA PLAČA'!B102)&gt;0,'OSNOVNA PLAČA'!B102,"")</f>
        <v>A93</v>
      </c>
      <c r="C108" s="52">
        <f>IF(LEN(B108)&gt;0,'OSNOVNA PLAČA'!C102,"")</f>
        <v>0</v>
      </c>
      <c r="D108" s="54">
        <f>IF(LEN(B108)&gt;0,'OSNOVNA PLAČA'!D102,"")</f>
        <v>0</v>
      </c>
      <c r="E108" s="174">
        <f>IF(LEN(B108)&gt;0,SUM('OBRAČUNANA OSNOVNA PLAČA'!E102:J102),"")</f>
        <v>0</v>
      </c>
      <c r="F108" s="55"/>
      <c r="G108" s="55"/>
      <c r="H108" s="55"/>
      <c r="I108" s="55"/>
      <c r="J108" s="55"/>
      <c r="K108" s="175">
        <f t="shared" si="25"/>
        <v>0</v>
      </c>
      <c r="L108" s="120">
        <f t="shared" si="26"/>
        <v>0</v>
      </c>
      <c r="M108" s="120">
        <f t="shared" si="27"/>
        <v>0</v>
      </c>
      <c r="N108" s="120">
        <f t="shared" si="28"/>
        <v>0</v>
      </c>
      <c r="O108" s="120">
        <f t="shared" si="29"/>
        <v>0</v>
      </c>
      <c r="P108" s="176">
        <f t="shared" si="30"/>
        <v>0</v>
      </c>
      <c r="Q108" s="176">
        <f>IF(LEN(B108)&gt;0,2*'OSNOVNA PLAČA'!E102,"")</f>
        <v>0</v>
      </c>
      <c r="R108" s="177"/>
      <c r="AA108" s="156">
        <f>ROW()</f>
        <v>108</v>
      </c>
      <c r="AB108" s="91" t="e">
        <f t="shared" ca="1" si="31"/>
        <v>#N/A</v>
      </c>
      <c r="AC108" s="91" t="e">
        <f t="shared" ca="1" si="32"/>
        <v>#N/A</v>
      </c>
      <c r="AD108" s="92" t="e">
        <f t="shared" ca="1" si="33"/>
        <v>#N/A</v>
      </c>
      <c r="AE108" s="91" t="e">
        <f t="shared" ca="1" si="34"/>
        <v>#N/A</v>
      </c>
      <c r="AF108" s="92" t="e">
        <f t="shared" ca="1" si="35"/>
        <v>#N/A</v>
      </c>
      <c r="AG108" s="91" t="e">
        <f t="shared" ca="1" si="36"/>
        <v>#N/A</v>
      </c>
      <c r="AH108" s="91" t="e">
        <f t="shared" ca="1" si="37"/>
        <v>#N/A</v>
      </c>
      <c r="AI108" s="93" t="e">
        <f t="shared" ca="1" si="38"/>
        <v>#N/A</v>
      </c>
      <c r="AJ108" s="91" t="e">
        <f t="shared" ca="1" si="39"/>
        <v>#N/A</v>
      </c>
      <c r="AK108" s="91" t="e">
        <f t="shared" ca="1" si="40"/>
        <v>#N/A</v>
      </c>
    </row>
    <row r="109" spans="1:37" ht="25.5" customHeight="1" x14ac:dyDescent="0.2">
      <c r="A109" s="51">
        <f>'OSNOVNA PLAČA'!A103</f>
        <v>94</v>
      </c>
      <c r="B109" s="158" t="str">
        <f>IF(LEN('OSNOVNA PLAČA'!B103)&gt;0,'OSNOVNA PLAČA'!B103,"")</f>
        <v>A94</v>
      </c>
      <c r="C109" s="52">
        <f>IF(LEN(B109)&gt;0,'OSNOVNA PLAČA'!C103,"")</f>
        <v>0</v>
      </c>
      <c r="D109" s="54">
        <f>IF(LEN(B109)&gt;0,'OSNOVNA PLAČA'!D103,"")</f>
        <v>0</v>
      </c>
      <c r="E109" s="174">
        <f>IF(LEN(B109)&gt;0,SUM('OBRAČUNANA OSNOVNA PLAČA'!E103:J103),"")</f>
        <v>0</v>
      </c>
      <c r="F109" s="55"/>
      <c r="G109" s="55"/>
      <c r="H109" s="55"/>
      <c r="I109" s="55"/>
      <c r="J109" s="55"/>
      <c r="K109" s="175">
        <f t="shared" si="25"/>
        <v>0</v>
      </c>
      <c r="L109" s="120">
        <f t="shared" si="26"/>
        <v>0</v>
      </c>
      <c r="M109" s="120">
        <f t="shared" si="27"/>
        <v>0</v>
      </c>
      <c r="N109" s="120">
        <f t="shared" si="28"/>
        <v>0</v>
      </c>
      <c r="O109" s="120">
        <f t="shared" si="29"/>
        <v>0</v>
      </c>
      <c r="P109" s="176">
        <f t="shared" si="30"/>
        <v>0</v>
      </c>
      <c r="Q109" s="176">
        <f>IF(LEN(B109)&gt;0,2*'OSNOVNA PLAČA'!E103,"")</f>
        <v>0</v>
      </c>
      <c r="R109" s="177"/>
      <c r="AA109" s="156">
        <f>ROW()</f>
        <v>109</v>
      </c>
      <c r="AB109" s="91" t="e">
        <f t="shared" ca="1" si="31"/>
        <v>#N/A</v>
      </c>
      <c r="AC109" s="91" t="e">
        <f t="shared" ca="1" si="32"/>
        <v>#N/A</v>
      </c>
      <c r="AD109" s="92" t="e">
        <f t="shared" ca="1" si="33"/>
        <v>#N/A</v>
      </c>
      <c r="AE109" s="91" t="e">
        <f t="shared" ca="1" si="34"/>
        <v>#N/A</v>
      </c>
      <c r="AF109" s="92" t="e">
        <f t="shared" ca="1" si="35"/>
        <v>#N/A</v>
      </c>
      <c r="AG109" s="91" t="e">
        <f t="shared" ca="1" si="36"/>
        <v>#N/A</v>
      </c>
      <c r="AH109" s="91" t="e">
        <f t="shared" ca="1" si="37"/>
        <v>#N/A</v>
      </c>
      <c r="AI109" s="93" t="e">
        <f t="shared" ca="1" si="38"/>
        <v>#N/A</v>
      </c>
      <c r="AJ109" s="91" t="e">
        <f t="shared" ca="1" si="39"/>
        <v>#N/A</v>
      </c>
      <c r="AK109" s="91" t="e">
        <f t="shared" ca="1" si="40"/>
        <v>#N/A</v>
      </c>
    </row>
    <row r="110" spans="1:37" ht="25.5" customHeight="1" x14ac:dyDescent="0.2">
      <c r="A110" s="51">
        <f>'OSNOVNA PLAČA'!A104</f>
        <v>95</v>
      </c>
      <c r="B110" s="158" t="str">
        <f>IF(LEN('OSNOVNA PLAČA'!B104)&gt;0,'OSNOVNA PLAČA'!B104,"")</f>
        <v>A95</v>
      </c>
      <c r="C110" s="52">
        <f>IF(LEN(B110)&gt;0,'OSNOVNA PLAČA'!C104,"")</f>
        <v>0</v>
      </c>
      <c r="D110" s="54">
        <f>IF(LEN(B110)&gt;0,'OSNOVNA PLAČA'!D104,"")</f>
        <v>0</v>
      </c>
      <c r="E110" s="174">
        <f>IF(LEN(B110)&gt;0,SUM('OBRAČUNANA OSNOVNA PLAČA'!E104:J104),"")</f>
        <v>0</v>
      </c>
      <c r="F110" s="55"/>
      <c r="G110" s="55"/>
      <c r="H110" s="55"/>
      <c r="I110" s="55"/>
      <c r="J110" s="55"/>
      <c r="K110" s="175">
        <f t="shared" si="25"/>
        <v>0</v>
      </c>
      <c r="L110" s="120">
        <f t="shared" si="26"/>
        <v>0</v>
      </c>
      <c r="M110" s="120">
        <f t="shared" si="27"/>
        <v>0</v>
      </c>
      <c r="N110" s="120">
        <f t="shared" si="28"/>
        <v>0</v>
      </c>
      <c r="O110" s="120">
        <f t="shared" si="29"/>
        <v>0</v>
      </c>
      <c r="P110" s="176">
        <f t="shared" si="30"/>
        <v>0</v>
      </c>
      <c r="Q110" s="176">
        <f>IF(LEN(B110)&gt;0,2*'OSNOVNA PLAČA'!E104,"")</f>
        <v>0</v>
      </c>
      <c r="R110" s="177"/>
      <c r="AA110" s="156">
        <f>ROW()</f>
        <v>110</v>
      </c>
      <c r="AB110" s="91" t="e">
        <f t="shared" ca="1" si="31"/>
        <v>#N/A</v>
      </c>
      <c r="AC110" s="91" t="e">
        <f t="shared" ca="1" si="32"/>
        <v>#N/A</v>
      </c>
      <c r="AD110" s="92" t="e">
        <f t="shared" ca="1" si="33"/>
        <v>#N/A</v>
      </c>
      <c r="AE110" s="91" t="e">
        <f t="shared" ca="1" si="34"/>
        <v>#N/A</v>
      </c>
      <c r="AF110" s="92" t="e">
        <f t="shared" ca="1" si="35"/>
        <v>#N/A</v>
      </c>
      <c r="AG110" s="91" t="e">
        <f t="shared" ca="1" si="36"/>
        <v>#N/A</v>
      </c>
      <c r="AH110" s="91" t="e">
        <f t="shared" ca="1" si="37"/>
        <v>#N/A</v>
      </c>
      <c r="AI110" s="93" t="e">
        <f t="shared" ca="1" si="38"/>
        <v>#N/A</v>
      </c>
      <c r="AJ110" s="91" t="e">
        <f t="shared" ca="1" si="39"/>
        <v>#N/A</v>
      </c>
      <c r="AK110" s="91" t="e">
        <f t="shared" ca="1" si="40"/>
        <v>#N/A</v>
      </c>
    </row>
    <row r="111" spans="1:37" ht="25.5" customHeight="1" x14ac:dyDescent="0.2">
      <c r="A111" s="51">
        <f>'OSNOVNA PLAČA'!A105</f>
        <v>96</v>
      </c>
      <c r="B111" s="158" t="str">
        <f>IF(LEN('OSNOVNA PLAČA'!B105)&gt;0,'OSNOVNA PLAČA'!B105,"")</f>
        <v>A96</v>
      </c>
      <c r="C111" s="52">
        <f>IF(LEN(B111)&gt;0,'OSNOVNA PLAČA'!C105,"")</f>
        <v>0</v>
      </c>
      <c r="D111" s="54">
        <f>IF(LEN(B111)&gt;0,'OSNOVNA PLAČA'!D105,"")</f>
        <v>0</v>
      </c>
      <c r="E111" s="174">
        <f>IF(LEN(B111)&gt;0,SUM('OBRAČUNANA OSNOVNA PLAČA'!E105:J105),"")</f>
        <v>0</v>
      </c>
      <c r="F111" s="55"/>
      <c r="G111" s="55"/>
      <c r="H111" s="55"/>
      <c r="I111" s="55"/>
      <c r="J111" s="55"/>
      <c r="K111" s="175">
        <f t="shared" si="25"/>
        <v>0</v>
      </c>
      <c r="L111" s="120">
        <f t="shared" si="26"/>
        <v>0</v>
      </c>
      <c r="M111" s="120">
        <f t="shared" si="27"/>
        <v>0</v>
      </c>
      <c r="N111" s="120">
        <f t="shared" si="28"/>
        <v>0</v>
      </c>
      <c r="O111" s="120">
        <f t="shared" si="29"/>
        <v>0</v>
      </c>
      <c r="P111" s="176">
        <f t="shared" si="30"/>
        <v>0</v>
      </c>
      <c r="Q111" s="176">
        <f>IF(LEN(B111)&gt;0,2*'OSNOVNA PLAČA'!E105,"")</f>
        <v>0</v>
      </c>
      <c r="R111" s="177"/>
      <c r="AA111" s="156">
        <f>ROW()</f>
        <v>111</v>
      </c>
      <c r="AB111" s="91" t="e">
        <f t="shared" ca="1" si="31"/>
        <v>#N/A</v>
      </c>
      <c r="AC111" s="91" t="e">
        <f t="shared" ca="1" si="32"/>
        <v>#N/A</v>
      </c>
      <c r="AD111" s="92" t="e">
        <f t="shared" ca="1" si="33"/>
        <v>#N/A</v>
      </c>
      <c r="AE111" s="91" t="e">
        <f t="shared" ca="1" si="34"/>
        <v>#N/A</v>
      </c>
      <c r="AF111" s="92" t="e">
        <f t="shared" ca="1" si="35"/>
        <v>#N/A</v>
      </c>
      <c r="AG111" s="91" t="e">
        <f t="shared" ca="1" si="36"/>
        <v>#N/A</v>
      </c>
      <c r="AH111" s="91" t="e">
        <f t="shared" ca="1" si="37"/>
        <v>#N/A</v>
      </c>
      <c r="AI111" s="93" t="e">
        <f t="shared" ca="1" si="38"/>
        <v>#N/A</v>
      </c>
      <c r="AJ111" s="91" t="e">
        <f t="shared" ca="1" si="39"/>
        <v>#N/A</v>
      </c>
      <c r="AK111" s="91" t="e">
        <f t="shared" ca="1" si="40"/>
        <v>#N/A</v>
      </c>
    </row>
    <row r="112" spans="1:37" ht="25.5" customHeight="1" x14ac:dyDescent="0.2">
      <c r="A112" s="51">
        <f>'OSNOVNA PLAČA'!A106</f>
        <v>97</v>
      </c>
      <c r="B112" s="158" t="str">
        <f>IF(LEN('OSNOVNA PLAČA'!B106)&gt;0,'OSNOVNA PLAČA'!B106,"")</f>
        <v>A97</v>
      </c>
      <c r="C112" s="52">
        <f>IF(LEN(B112)&gt;0,'OSNOVNA PLAČA'!C106,"")</f>
        <v>0</v>
      </c>
      <c r="D112" s="54">
        <f>IF(LEN(B112)&gt;0,'OSNOVNA PLAČA'!D106,"")</f>
        <v>0</v>
      </c>
      <c r="E112" s="174">
        <f>IF(LEN(B112)&gt;0,SUM('OBRAČUNANA OSNOVNA PLAČA'!E106:J106),"")</f>
        <v>0</v>
      </c>
      <c r="F112" s="55"/>
      <c r="G112" s="55"/>
      <c r="H112" s="55"/>
      <c r="I112" s="55"/>
      <c r="J112" s="55"/>
      <c r="K112" s="175">
        <f t="shared" si="25"/>
        <v>0</v>
      </c>
      <c r="L112" s="120">
        <f t="shared" si="26"/>
        <v>0</v>
      </c>
      <c r="M112" s="120">
        <f t="shared" si="27"/>
        <v>0</v>
      </c>
      <c r="N112" s="120">
        <f t="shared" si="28"/>
        <v>0</v>
      </c>
      <c r="O112" s="120">
        <f t="shared" si="29"/>
        <v>0</v>
      </c>
      <c r="P112" s="176">
        <f t="shared" si="30"/>
        <v>0</v>
      </c>
      <c r="Q112" s="176">
        <f>IF(LEN(B112)&gt;0,2*'OSNOVNA PLAČA'!E106,"")</f>
        <v>0</v>
      </c>
      <c r="R112" s="177"/>
      <c r="AA112" s="156">
        <f>ROW()</f>
        <v>112</v>
      </c>
      <c r="AB112" s="91" t="e">
        <f t="shared" ca="1" si="31"/>
        <v>#N/A</v>
      </c>
      <c r="AC112" s="91" t="e">
        <f t="shared" ca="1" si="32"/>
        <v>#N/A</v>
      </c>
      <c r="AD112" s="92" t="e">
        <f t="shared" ref="AD112:AD115" ca="1" si="41">IF(AB112&gt;=AC112,"-",$K112/(5*MAX($L$121:$L$122)))</f>
        <v>#N/A</v>
      </c>
      <c r="AE112" s="91" t="e">
        <f t="shared" ca="1" si="34"/>
        <v>#N/A</v>
      </c>
      <c r="AF112" s="92" t="e">
        <f t="shared" ca="1" si="35"/>
        <v>#N/A</v>
      </c>
      <c r="AG112" s="91" t="e">
        <f t="shared" ca="1" si="36"/>
        <v>#N/A</v>
      </c>
      <c r="AH112" s="91" t="e">
        <f t="shared" ca="1" si="37"/>
        <v>#N/A</v>
      </c>
      <c r="AI112" s="93" t="e">
        <f t="shared" ca="1" si="38"/>
        <v>#N/A</v>
      </c>
      <c r="AJ112" s="91" t="e">
        <f t="shared" ca="1" si="39"/>
        <v>#N/A</v>
      </c>
      <c r="AK112" s="91" t="e">
        <f t="shared" ca="1" si="40"/>
        <v>#N/A</v>
      </c>
    </row>
    <row r="113" spans="1:43" ht="25.5" customHeight="1" x14ac:dyDescent="0.2">
      <c r="A113" s="51">
        <f>'OSNOVNA PLAČA'!A107</f>
        <v>98</v>
      </c>
      <c r="B113" s="158" t="str">
        <f>IF(LEN('OSNOVNA PLAČA'!B107)&gt;0,'OSNOVNA PLAČA'!B107,"")</f>
        <v>A98</v>
      </c>
      <c r="C113" s="52">
        <f>IF(LEN(B113)&gt;0,'OSNOVNA PLAČA'!C107,"")</f>
        <v>0</v>
      </c>
      <c r="D113" s="54">
        <f>IF(LEN(B113)&gt;0,'OSNOVNA PLAČA'!D107,"")</f>
        <v>0</v>
      </c>
      <c r="E113" s="174">
        <f>IF(LEN(B113)&gt;0,SUM('OBRAČUNANA OSNOVNA PLAČA'!E107:J107),"")</f>
        <v>0</v>
      </c>
      <c r="F113" s="55"/>
      <c r="G113" s="55"/>
      <c r="H113" s="55"/>
      <c r="I113" s="55"/>
      <c r="J113" s="55"/>
      <c r="K113" s="175">
        <f t="shared" si="25"/>
        <v>0</v>
      </c>
      <c r="L113" s="120">
        <f t="shared" si="26"/>
        <v>0</v>
      </c>
      <c r="M113" s="120">
        <f t="shared" si="27"/>
        <v>0</v>
      </c>
      <c r="N113" s="120">
        <f t="shared" si="28"/>
        <v>0</v>
      </c>
      <c r="O113" s="120">
        <f t="shared" si="29"/>
        <v>0</v>
      </c>
      <c r="P113" s="176">
        <f t="shared" si="30"/>
        <v>0</v>
      </c>
      <c r="Q113" s="176">
        <f>IF(LEN(B113)&gt;0,2*'OSNOVNA PLAČA'!E107,"")</f>
        <v>0</v>
      </c>
      <c r="R113" s="177"/>
      <c r="AA113" s="156">
        <f>ROW()</f>
        <v>113</v>
      </c>
      <c r="AB113" s="91" t="e">
        <f t="shared" ca="1" si="31"/>
        <v>#N/A</v>
      </c>
      <c r="AC113" s="91" t="e">
        <f t="shared" ca="1" si="32"/>
        <v>#N/A</v>
      </c>
      <c r="AD113" s="92" t="e">
        <f t="shared" ca="1" si="41"/>
        <v>#N/A</v>
      </c>
      <c r="AE113" s="91" t="e">
        <f t="shared" ca="1" si="34"/>
        <v>#N/A</v>
      </c>
      <c r="AF113" s="92" t="e">
        <f t="shared" ca="1" si="35"/>
        <v>#N/A</v>
      </c>
      <c r="AG113" s="91" t="e">
        <f t="shared" ca="1" si="36"/>
        <v>#N/A</v>
      </c>
      <c r="AH113" s="91" t="e">
        <f t="shared" ca="1" si="37"/>
        <v>#N/A</v>
      </c>
      <c r="AI113" s="93" t="e">
        <f t="shared" ca="1" si="38"/>
        <v>#N/A</v>
      </c>
      <c r="AJ113" s="91" t="e">
        <f t="shared" ca="1" si="39"/>
        <v>#N/A</v>
      </c>
      <c r="AK113" s="91" t="e">
        <f t="shared" ca="1" si="40"/>
        <v>#N/A</v>
      </c>
    </row>
    <row r="114" spans="1:43" ht="25.5" customHeight="1" x14ac:dyDescent="0.2">
      <c r="A114" s="51">
        <f>'OSNOVNA PLAČA'!A108</f>
        <v>99</v>
      </c>
      <c r="B114" s="158" t="str">
        <f>IF(LEN('OSNOVNA PLAČA'!B108)&gt;0,'OSNOVNA PLAČA'!B108,"")</f>
        <v>A99</v>
      </c>
      <c r="C114" s="52">
        <f>IF(LEN(B114)&gt;0,'OSNOVNA PLAČA'!C108,"")</f>
        <v>0</v>
      </c>
      <c r="D114" s="54">
        <f>IF(LEN(B114)&gt;0,'OSNOVNA PLAČA'!D108,"")</f>
        <v>0</v>
      </c>
      <c r="E114" s="174">
        <f>IF(LEN(B114)&gt;0,SUM('OBRAČUNANA OSNOVNA PLAČA'!E108:J108),"")</f>
        <v>0</v>
      </c>
      <c r="F114" s="55"/>
      <c r="G114" s="55"/>
      <c r="H114" s="55"/>
      <c r="I114" s="55"/>
      <c r="J114" s="55"/>
      <c r="K114" s="175">
        <f t="shared" si="25"/>
        <v>0</v>
      </c>
      <c r="L114" s="120">
        <f t="shared" si="26"/>
        <v>0</v>
      </c>
      <c r="M114" s="120">
        <f t="shared" si="27"/>
        <v>0</v>
      </c>
      <c r="N114" s="120">
        <f t="shared" si="28"/>
        <v>0</v>
      </c>
      <c r="O114" s="120">
        <f t="shared" si="29"/>
        <v>0</v>
      </c>
      <c r="P114" s="176">
        <f t="shared" si="30"/>
        <v>0</v>
      </c>
      <c r="Q114" s="176">
        <f>IF(LEN(B114)&gt;0,2*'OSNOVNA PLAČA'!E108,"")</f>
        <v>0</v>
      </c>
      <c r="R114" s="177"/>
      <c r="AA114" s="156">
        <f>ROW()</f>
        <v>114</v>
      </c>
      <c r="AB114" s="91" t="e">
        <f t="shared" ca="1" si="31"/>
        <v>#N/A</v>
      </c>
      <c r="AC114" s="91" t="e">
        <f t="shared" ca="1" si="32"/>
        <v>#N/A</v>
      </c>
      <c r="AD114" s="92" t="e">
        <f t="shared" ca="1" si="41"/>
        <v>#N/A</v>
      </c>
      <c r="AE114" s="91" t="e">
        <f t="shared" ca="1" si="34"/>
        <v>#N/A</v>
      </c>
      <c r="AF114" s="92" t="e">
        <f t="shared" ca="1" si="35"/>
        <v>#N/A</v>
      </c>
      <c r="AG114" s="91" t="e">
        <f t="shared" ca="1" si="36"/>
        <v>#N/A</v>
      </c>
      <c r="AH114" s="91" t="e">
        <f t="shared" ca="1" si="37"/>
        <v>#N/A</v>
      </c>
      <c r="AI114" s="93" t="e">
        <f t="shared" ca="1" si="38"/>
        <v>#N/A</v>
      </c>
      <c r="AJ114" s="91" t="e">
        <f t="shared" ca="1" si="39"/>
        <v>#N/A</v>
      </c>
      <c r="AK114" s="91" t="e">
        <f t="shared" ca="1" si="40"/>
        <v>#N/A</v>
      </c>
    </row>
    <row r="115" spans="1:43" ht="25.5" customHeight="1" x14ac:dyDescent="0.2">
      <c r="A115" s="51">
        <f>'OSNOVNA PLAČA'!A109</f>
        <v>100</v>
      </c>
      <c r="B115" s="158" t="str">
        <f>IF(LEN('OSNOVNA PLAČA'!B109)&gt;0,'OSNOVNA PLAČA'!B109,"")</f>
        <v>A100</v>
      </c>
      <c r="C115" s="52">
        <f>IF(LEN(B115)&gt;0,'OSNOVNA PLAČA'!C109,"")</f>
        <v>0</v>
      </c>
      <c r="D115" s="54">
        <f>IF(LEN(B115)&gt;0,'OSNOVNA PLAČA'!D109,"")</f>
        <v>0</v>
      </c>
      <c r="E115" s="174">
        <f>IF(LEN(B115)&gt;0,SUM('OBRAČUNANA OSNOVNA PLAČA'!E109:J109),"")</f>
        <v>0</v>
      </c>
      <c r="F115" s="55"/>
      <c r="G115" s="55"/>
      <c r="H115" s="55"/>
      <c r="I115" s="55"/>
      <c r="J115" s="55"/>
      <c r="K115" s="175">
        <f t="shared" si="25"/>
        <v>0</v>
      </c>
      <c r="L115" s="120">
        <f t="shared" si="26"/>
        <v>0</v>
      </c>
      <c r="M115" s="120">
        <f t="shared" si="27"/>
        <v>0</v>
      </c>
      <c r="N115" s="120">
        <f t="shared" si="28"/>
        <v>0</v>
      </c>
      <c r="O115" s="120">
        <f t="shared" si="29"/>
        <v>0</v>
      </c>
      <c r="P115" s="176">
        <f t="shared" si="30"/>
        <v>0</v>
      </c>
      <c r="Q115" s="176">
        <f>IF(LEN(B115)&gt;0,2*'OSNOVNA PLAČA'!E109,"")</f>
        <v>0</v>
      </c>
      <c r="R115" s="177"/>
      <c r="AA115" s="156">
        <f>ROW()</f>
        <v>115</v>
      </c>
      <c r="AB115" s="91" t="e">
        <f t="shared" ca="1" si="31"/>
        <v>#N/A</v>
      </c>
      <c r="AC115" s="91" t="e">
        <f t="shared" ca="1" si="32"/>
        <v>#N/A</v>
      </c>
      <c r="AD115" s="92" t="e">
        <f t="shared" ca="1" si="41"/>
        <v>#N/A</v>
      </c>
      <c r="AE115" s="91" t="e">
        <f t="shared" ca="1" si="34"/>
        <v>#N/A</v>
      </c>
      <c r="AF115" s="92" t="e">
        <f t="shared" ca="1" si="35"/>
        <v>#N/A</v>
      </c>
      <c r="AG115" s="91" t="e">
        <f t="shared" ca="1" si="36"/>
        <v>#N/A</v>
      </c>
      <c r="AH115" s="91" t="e">
        <f t="shared" ca="1" si="37"/>
        <v>#N/A</v>
      </c>
      <c r="AI115" s="93" t="e">
        <f t="shared" ca="1" si="38"/>
        <v>#N/A</v>
      </c>
      <c r="AJ115" s="91" t="e">
        <f t="shared" ca="1" si="39"/>
        <v>#N/A</v>
      </c>
      <c r="AK115" s="91" t="e">
        <f t="shared" ca="1" si="40"/>
        <v>#N/A</v>
      </c>
    </row>
    <row r="116" spans="1:43" ht="26.25" customHeight="1" thickBot="1" x14ac:dyDescent="0.25">
      <c r="A116" s="32"/>
      <c r="B116" s="109" t="s">
        <v>36</v>
      </c>
      <c r="C116" s="335"/>
      <c r="D116" s="336"/>
      <c r="E116" s="110">
        <f>SUM('OSNOVNA PLAČA'!F110:K110)</f>
        <v>37600</v>
      </c>
      <c r="F116" s="178"/>
      <c r="G116" s="178"/>
      <c r="K116" s="32"/>
      <c r="L116" s="41"/>
      <c r="M116" s="41"/>
      <c r="N116" s="121" t="s">
        <v>246</v>
      </c>
      <c r="O116" s="122">
        <f>SUM(M16:M115)</f>
        <v>3620</v>
      </c>
      <c r="P116" s="123" t="s">
        <v>82</v>
      </c>
      <c r="Q116" s="124">
        <f>SUM(P16:P115)</f>
        <v>752.00000000000011</v>
      </c>
      <c r="R116" s="179"/>
      <c r="AA116" s="94">
        <f>ROW()</f>
        <v>116</v>
      </c>
      <c r="AB116" s="95" t="e">
        <f ca="1">SUM(AB16:AB115)</f>
        <v>#N/A</v>
      </c>
      <c r="AC116" s="95" t="e">
        <f ca="1">SUM(AC16:AC115)</f>
        <v>#N/A</v>
      </c>
      <c r="AD116" s="96" t="str">
        <f>+N116</f>
        <v>Izračunana masa</v>
      </c>
      <c r="AE116" s="96" t="e">
        <f ca="1">SUM(AE16:AE115)</f>
        <v>#N/A</v>
      </c>
      <c r="AF116" s="102"/>
      <c r="AG116" s="157" t="str">
        <f>+P116</f>
        <v>Izplačana masa</v>
      </c>
      <c r="AH116" s="95" t="e">
        <f ca="1">SUM(AH16:AH115)</f>
        <v>#N/A</v>
      </c>
      <c r="AK116" s="91" t="e">
        <f ca="1">SUM(AK16:AK115)</f>
        <v>#N/A</v>
      </c>
      <c r="AL116" s="337" t="e">
        <f>+#REF!</f>
        <v>#REF!</v>
      </c>
      <c r="AM116" s="338"/>
      <c r="AN116" s="338"/>
      <c r="AO116" s="338"/>
      <c r="AP116" s="338"/>
      <c r="AQ116" s="339"/>
    </row>
    <row r="117" spans="1:43" ht="26.25" customHeight="1" thickBot="1" x14ac:dyDescent="0.25">
      <c r="A117" s="32"/>
      <c r="B117" s="111" t="s">
        <v>45</v>
      </c>
      <c r="C117" s="159"/>
      <c r="D117" s="112">
        <v>0.02</v>
      </c>
      <c r="E117" s="113">
        <f>0.02*E116</f>
        <v>752</v>
      </c>
      <c r="J117" s="180"/>
      <c r="K117" s="32"/>
      <c r="L117" s="41"/>
      <c r="M117" s="41"/>
      <c r="N117" s="125" t="s">
        <v>79</v>
      </c>
      <c r="O117" s="126">
        <f>IF(SUM(M16:M115)&gt;0,E117/SUM(M16:M115),0)</f>
        <v>0.20773480662983426</v>
      </c>
      <c r="P117" s="127" t="s">
        <v>83</v>
      </c>
      <c r="Q117" s="128">
        <f>E117-Q116</f>
        <v>0</v>
      </c>
      <c r="R117" s="32"/>
      <c r="AA117" s="94">
        <f>ROW()</f>
        <v>117</v>
      </c>
      <c r="AB117" s="97" t="str">
        <f>+P117</f>
        <v>Ostanek</v>
      </c>
      <c r="AC117" s="98" t="e">
        <f ca="1">IF($AN$3=1,0,INDIRECT( "'" &amp; $AN$2 &amp; "'!Q" &amp; TEXT($AA117,0)))</f>
        <v>#N/A</v>
      </c>
      <c r="AD117" s="96" t="str">
        <f>+N117</f>
        <v>Kor. faktor (KF)</v>
      </c>
      <c r="AE117" s="99" t="e">
        <f ca="1">IF(AE116=0,0,(AC117+AK117)/AE116)</f>
        <v>#N/A</v>
      </c>
      <c r="AF117" s="102"/>
      <c r="AG117" s="100" t="str">
        <f>+AB117</f>
        <v>Ostanek</v>
      </c>
      <c r="AH117" s="98" t="e">
        <f ca="1">+E117-AH116+AC117</f>
        <v>#N/A</v>
      </c>
      <c r="AK117" s="91" t="e">
        <f ca="1">+AL117*AK116</f>
        <v>#N/A</v>
      </c>
      <c r="AL117" s="101">
        <f>+D117</f>
        <v>0.02</v>
      </c>
      <c r="AM117" s="337" t="e">
        <f>+#REF!</f>
        <v>#REF!</v>
      </c>
      <c r="AN117" s="338"/>
      <c r="AO117" s="338"/>
      <c r="AP117" s="338"/>
      <c r="AQ117" s="339"/>
    </row>
    <row r="118" spans="1:43" x14ac:dyDescent="0.2">
      <c r="K118" s="181"/>
      <c r="L118" s="41"/>
      <c r="M118" s="41"/>
      <c r="N118" s="41"/>
      <c r="O118" s="41"/>
      <c r="P118" s="41"/>
      <c r="Q118" s="41"/>
      <c r="S118" s="181"/>
    </row>
    <row r="119" spans="1:43" ht="13.5" thickBot="1" x14ac:dyDescent="0.25">
      <c r="K119" s="32"/>
      <c r="L119" s="41"/>
      <c r="M119" s="41"/>
      <c r="N119" s="41"/>
      <c r="O119" s="41"/>
      <c r="P119" s="41"/>
      <c r="Q119" s="41"/>
    </row>
    <row r="120" spans="1:43" ht="12.75" customHeight="1" x14ac:dyDescent="0.2">
      <c r="B120" s="340" t="s">
        <v>30</v>
      </c>
      <c r="C120" s="341"/>
      <c r="D120" s="102"/>
      <c r="E120" s="344" t="s">
        <v>29</v>
      </c>
      <c r="F120" s="345"/>
      <c r="G120" s="345"/>
      <c r="H120" s="345"/>
      <c r="I120" s="345"/>
      <c r="J120" s="346"/>
      <c r="K120" s="129"/>
      <c r="L120" s="130" t="s">
        <v>21</v>
      </c>
      <c r="M120" s="182"/>
      <c r="N120" s="131"/>
      <c r="O120" s="347" t="s">
        <v>84</v>
      </c>
      <c r="P120" s="348"/>
      <c r="Q120" s="349"/>
    </row>
    <row r="121" spans="1:43" x14ac:dyDescent="0.2">
      <c r="B121" s="342"/>
      <c r="C121" s="343"/>
      <c r="D121" s="102"/>
      <c r="E121" s="103" t="s">
        <v>25</v>
      </c>
      <c r="F121" s="183"/>
      <c r="G121" s="183"/>
      <c r="H121" s="183"/>
      <c r="I121" s="183"/>
      <c r="J121" s="184"/>
      <c r="K121" s="129"/>
      <c r="L121" s="132">
        <v>0</v>
      </c>
      <c r="M121" s="182"/>
      <c r="N121" s="131"/>
      <c r="O121" s="350"/>
      <c r="P121" s="351"/>
      <c r="Q121" s="352"/>
    </row>
    <row r="122" spans="1:43" ht="13.5" thickBot="1" x14ac:dyDescent="0.25">
      <c r="B122" s="104" t="s">
        <v>47</v>
      </c>
      <c r="C122" s="105">
        <v>2</v>
      </c>
      <c r="D122" s="102"/>
      <c r="E122" s="103" t="s">
        <v>24</v>
      </c>
      <c r="F122" s="183"/>
      <c r="G122" s="183"/>
      <c r="H122" s="183"/>
      <c r="I122" s="183"/>
      <c r="J122" s="184"/>
      <c r="K122" s="129"/>
      <c r="L122" s="133">
        <v>1</v>
      </c>
      <c r="M122" s="182"/>
      <c r="N122" s="131"/>
      <c r="O122" s="185" t="s">
        <v>81</v>
      </c>
      <c r="P122" s="186" t="s">
        <v>89</v>
      </c>
      <c r="Q122" s="187">
        <v>5</v>
      </c>
    </row>
    <row r="123" spans="1:43" x14ac:dyDescent="0.2">
      <c r="B123" s="75"/>
      <c r="C123" s="188"/>
      <c r="D123" s="102"/>
      <c r="E123" s="103" t="s">
        <v>26</v>
      </c>
      <c r="F123" s="183"/>
      <c r="G123" s="183"/>
      <c r="H123" s="183"/>
      <c r="I123" s="183"/>
      <c r="J123" s="184"/>
      <c r="K123" s="129"/>
      <c r="L123" s="31"/>
      <c r="M123" s="31"/>
      <c r="N123" s="134"/>
      <c r="O123" s="131"/>
      <c r="P123" s="131"/>
      <c r="Q123" s="131"/>
    </row>
    <row r="124" spans="1:43" x14ac:dyDescent="0.2">
      <c r="B124" s="102"/>
      <c r="C124" s="102"/>
      <c r="D124" s="102"/>
      <c r="E124" s="103" t="s">
        <v>27</v>
      </c>
      <c r="F124" s="183"/>
      <c r="G124" s="183"/>
      <c r="H124" s="183"/>
      <c r="I124" s="183"/>
      <c r="J124" s="184"/>
      <c r="K124" s="129"/>
      <c r="L124" s="131"/>
      <c r="M124" s="131"/>
      <c r="N124" s="131"/>
      <c r="O124" s="131"/>
      <c r="P124" s="131"/>
      <c r="Q124" s="131"/>
    </row>
    <row r="125" spans="1:43" ht="13.5" thickBot="1" x14ac:dyDescent="0.25">
      <c r="B125" s="102"/>
      <c r="C125" s="102"/>
      <c r="D125" s="102"/>
      <c r="E125" s="106" t="s">
        <v>28</v>
      </c>
      <c r="F125" s="189"/>
      <c r="G125" s="189"/>
      <c r="H125" s="189"/>
      <c r="I125" s="189"/>
      <c r="J125" s="190"/>
      <c r="K125" s="129"/>
      <c r="L125" s="131"/>
      <c r="M125" s="131"/>
      <c r="N125" s="131"/>
      <c r="O125" s="131"/>
      <c r="P125" s="135"/>
      <c r="Q125" s="131"/>
    </row>
    <row r="126" spans="1:43" x14ac:dyDescent="0.2">
      <c r="J126" s="9"/>
    </row>
  </sheetData>
  <sheetProtection algorithmName="SHA-512" hashValue="B7y/TEJ3HEzLhQKLApKixzKXblfSxZkcYKC/p+ooRqZNxwPqt+sgGaOPjo2pifpAc8ncyRblQN9VT/DwvZF8lw==" saltValue="1CItIJZrVpdSdj2VnI83yw==" spinCount="100000" sheet="1" objects="1" scenarios="1"/>
  <mergeCells count="49">
    <mergeCell ref="C116:D116"/>
    <mergeCell ref="AL116:AQ116"/>
    <mergeCell ref="AM117:AQ117"/>
    <mergeCell ref="B120:C121"/>
    <mergeCell ref="E120:J120"/>
    <mergeCell ref="O120:Q121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</mergeCells>
  <dataValidations count="1">
    <dataValidation type="list" allowBlank="1" showInputMessage="1" showErrorMessage="1" sqref="F16:J115" xr:uid="{60D64AB3-8BF4-47C8-8BE9-8DD4CA76C1A2}">
      <formula1>$L$121:$L$122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A6F0B-5D34-4E88-ABCC-BD0F89EEEB11}">
  <dimension ref="A1:BA126"/>
  <sheetViews>
    <sheetView showGridLines="0" showRowColHeaders="0" workbookViewId="0">
      <selection activeCell="E118" sqref="E118"/>
    </sheetView>
  </sheetViews>
  <sheetFormatPr defaultColWidth="9.140625" defaultRowHeight="12.75" x14ac:dyDescent="0.2"/>
  <cols>
    <col min="1" max="1" width="10.42578125" style="6" customWidth="1"/>
    <col min="2" max="2" width="64.42578125" style="6" customWidth="1"/>
    <col min="3" max="4" width="7" style="6" customWidth="1"/>
    <col min="5" max="5" width="19.42578125" style="8" customWidth="1"/>
    <col min="6" max="10" width="5.42578125" style="6" customWidth="1"/>
    <col min="11" max="11" width="13.42578125" style="6" customWidth="1"/>
    <col min="12" max="17" width="13.42578125" style="8" customWidth="1"/>
    <col min="18" max="18" width="0.42578125" style="41" customWidth="1"/>
    <col min="19" max="19" width="46.7109375" style="32" customWidth="1"/>
    <col min="20" max="21" width="9.42578125" style="32" customWidth="1"/>
    <col min="22" max="22" width="10.85546875" style="32" customWidth="1"/>
    <col min="23" max="26" width="9.140625" style="32"/>
    <col min="27" max="27" width="9.28515625" style="145" hidden="1" customWidth="1"/>
    <col min="28" max="28" width="21.5703125" style="32" hidden="1" customWidth="1"/>
    <col min="29" max="29" width="12.85546875" style="32" hidden="1" customWidth="1"/>
    <col min="30" max="31" width="12.7109375" style="32" hidden="1" customWidth="1"/>
    <col min="32" max="32" width="13.42578125" style="141" hidden="1" customWidth="1"/>
    <col min="33" max="33" width="13.42578125" style="32" hidden="1" customWidth="1"/>
    <col min="34" max="37" width="13.7109375" style="32" hidden="1" customWidth="1"/>
    <col min="38" max="38" width="9.140625" style="32" hidden="1" customWidth="1"/>
    <col min="39" max="39" width="19.7109375" style="32" hidden="1" customWidth="1"/>
    <col min="40" max="40" width="31.42578125" style="32" hidden="1" customWidth="1"/>
    <col min="41" max="41" width="9.140625" style="32" hidden="1" customWidth="1"/>
    <col min="42" max="42" width="18.85546875" style="32" hidden="1" customWidth="1"/>
    <col min="43" max="43" width="9.85546875" style="32" hidden="1" customWidth="1"/>
    <col min="44" max="44" width="17.5703125" style="32" hidden="1" customWidth="1"/>
    <col min="45" max="45" width="11.7109375" style="32" hidden="1" customWidth="1"/>
    <col min="46" max="46" width="16" style="32" hidden="1" customWidth="1"/>
    <col min="47" max="52" width="9.140625" style="32" hidden="1" customWidth="1"/>
    <col min="53" max="53" width="9.140625" style="32"/>
    <col min="54" max="16384" width="9.140625" style="6"/>
  </cols>
  <sheetData>
    <row r="1" spans="1:53" ht="15.75" x14ac:dyDescent="0.2">
      <c r="A1" s="32"/>
      <c r="B1" s="44" t="str">
        <f ca="1">INDIRECT( "'" &amp; $AC$2 &amp; "'!B1") &amp; " za obdobje " &amp; "7-12"</f>
        <v>Priloga 2: šestmesečno izplačilo redne delovne uspešnosti za obdobje 7-12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4"/>
      <c r="S1" s="164"/>
      <c r="AA1" s="353" t="s">
        <v>109</v>
      </c>
      <c r="AB1" s="354"/>
      <c r="AC1" s="354"/>
      <c r="AD1" s="354"/>
      <c r="AE1" s="355"/>
      <c r="AF1" s="191"/>
      <c r="AG1" s="356" t="s">
        <v>108</v>
      </c>
      <c r="AH1" s="357"/>
      <c r="AI1" s="357"/>
      <c r="AJ1" s="357"/>
      <c r="AK1" s="358"/>
      <c r="AM1" s="56" t="s">
        <v>32</v>
      </c>
      <c r="AN1" s="136" t="str">
        <f ca="1">RIGHT(CELL("filename",A1),LEN(CELL("filename",A1))-FIND("]",CELL("filename",A1)))</f>
        <v>7-12</v>
      </c>
      <c r="AO1" s="136" t="s">
        <v>32</v>
      </c>
      <c r="AP1" s="136" t="s">
        <v>104</v>
      </c>
      <c r="AQ1" s="136" t="s">
        <v>73</v>
      </c>
      <c r="AR1" s="136" t="s">
        <v>102</v>
      </c>
      <c r="AS1" s="136" t="s">
        <v>103</v>
      </c>
      <c r="AT1" s="136" t="s">
        <v>102</v>
      </c>
    </row>
    <row r="2" spans="1:53" ht="15.75" x14ac:dyDescent="0.2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4"/>
      <c r="S2" s="166"/>
      <c r="AA2" s="362" t="s">
        <v>46</v>
      </c>
      <c r="AB2" s="363"/>
      <c r="AC2" s="364" t="s">
        <v>46</v>
      </c>
      <c r="AD2" s="365"/>
      <c r="AE2" s="366"/>
      <c r="AF2" s="191"/>
      <c r="AG2" s="359"/>
      <c r="AH2" s="360"/>
      <c r="AI2" s="360"/>
      <c r="AJ2" s="360"/>
      <c r="AK2" s="361"/>
      <c r="AM2" s="137" t="s">
        <v>104</v>
      </c>
      <c r="AN2" s="136" t="e">
        <f ca="1">VLOOKUP(AN1,AO2:AP19,2,FALSE)</f>
        <v>#N/A</v>
      </c>
      <c r="AO2" s="57" t="s">
        <v>101</v>
      </c>
      <c r="AP2" s="57"/>
      <c r="AQ2" s="138">
        <f t="shared" ref="AQ2:AQ13" ca="1" si="0">MAX($AR$2:$AR$13)</f>
        <v>12</v>
      </c>
      <c r="AR2" s="52">
        <f t="shared" ref="AR2:AR19" ca="1" si="1">ROW(INDIRECT(CELL("address",AO2)))-ROW(INDIRECT(AS2))+1</f>
        <v>1</v>
      </c>
      <c r="AS2" s="52" t="str">
        <f t="shared" ref="AS2:AS13" ca="1" si="2">CELL("address",$AO$2)</f>
        <v>$AO$2</v>
      </c>
      <c r="AT2" s="34" t="s">
        <v>70</v>
      </c>
      <c r="AZ2" s="31"/>
    </row>
    <row r="3" spans="1:53" x14ac:dyDescent="0.2">
      <c r="A3" s="32"/>
      <c r="B3" s="283" t="str">
        <f ca="1">INDIRECT( "'" &amp; $AC$2 &amp; "'!B3")</f>
        <v>Šifra proračunskega uporabnika:</v>
      </c>
      <c r="C3" s="284"/>
      <c r="D3" s="364" t="str">
        <f>+IF(LEN('OSNOVNA PLAČA'!D3)&gt;0,'OSNOVNA PLAČA'!D3,"")</f>
        <v xml:space="preserve">šifra </v>
      </c>
      <c r="E3" s="366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6"/>
      <c r="AA3" s="139" t="s">
        <v>74</v>
      </c>
      <c r="AB3" s="140"/>
      <c r="AC3" s="364" t="s">
        <v>74</v>
      </c>
      <c r="AD3" s="365"/>
      <c r="AE3" s="366"/>
      <c r="AG3" s="142" t="s">
        <v>106</v>
      </c>
      <c r="AH3" s="143" t="s">
        <v>112</v>
      </c>
      <c r="AK3" s="144"/>
      <c r="AM3" s="56" t="s">
        <v>102</v>
      </c>
      <c r="AN3" s="136" t="e">
        <f ca="1">VLOOKUP(AN1,AO2:AR19,4,FALSE)</f>
        <v>#N/A</v>
      </c>
      <c r="AO3" s="57" t="s">
        <v>35</v>
      </c>
      <c r="AP3" s="57" t="str">
        <f t="shared" ref="AP3:AP19" si="3">+AO2</f>
        <v>11</v>
      </c>
      <c r="AQ3" s="138">
        <f t="shared" ca="1" si="0"/>
        <v>12</v>
      </c>
      <c r="AR3" s="52">
        <f t="shared" ca="1" si="1"/>
        <v>2</v>
      </c>
      <c r="AS3" s="52" t="str">
        <f t="shared" ca="1" si="2"/>
        <v>$AO$2</v>
      </c>
      <c r="AT3" s="34" t="s">
        <v>71</v>
      </c>
      <c r="AZ3" s="31"/>
    </row>
    <row r="4" spans="1:53" x14ac:dyDescent="0.2">
      <c r="A4" s="32"/>
      <c r="B4" s="283" t="str">
        <f ca="1">INDIRECT( "'" &amp; $AC$2 &amp; "'!B4")</f>
        <v>Organizacijska enota:</v>
      </c>
      <c r="C4" s="283"/>
      <c r="D4" s="285" t="str">
        <f>+IF(LEN('OSNOVNA PLAČA'!D4)&gt;0,'OSNOVNA PLAČA'!D4,"")</f>
        <v xml:space="preserve">enota </v>
      </c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7"/>
      <c r="S4" s="41"/>
      <c r="AG4" s="56" t="s">
        <v>105</v>
      </c>
      <c r="AH4" s="51">
        <v>6</v>
      </c>
      <c r="AK4" s="144"/>
      <c r="AM4" s="56" t="s">
        <v>73</v>
      </c>
      <c r="AN4" s="136" t="e">
        <f ca="1">VLOOKUP(AN1,AO2:AQ19,3,FALSE)</f>
        <v>#N/A</v>
      </c>
      <c r="AO4" s="57" t="s">
        <v>91</v>
      </c>
      <c r="AP4" s="57" t="str">
        <f t="shared" si="3"/>
        <v>12</v>
      </c>
      <c r="AQ4" s="138">
        <f t="shared" ca="1" si="0"/>
        <v>12</v>
      </c>
      <c r="AR4" s="52">
        <f t="shared" ca="1" si="1"/>
        <v>3</v>
      </c>
      <c r="AS4" s="52" t="str">
        <f t="shared" ca="1" si="2"/>
        <v>$AO$2</v>
      </c>
      <c r="AT4" s="34" t="s">
        <v>60</v>
      </c>
    </row>
    <row r="5" spans="1:53" x14ac:dyDescent="0.2">
      <c r="A5" s="32"/>
      <c r="B5" s="167" t="str">
        <f ca="1">INDIRECT( "'" &amp; $AC$2 &amp; "'!B5")</f>
        <v>Leto:</v>
      </c>
      <c r="C5" s="167"/>
      <c r="D5" s="288">
        <f>+IF(LEN('OSNOVNA PLAČA'!D5)&gt;0,'OSNOVNA PLAČA'!D5,"")</f>
        <v>2024</v>
      </c>
      <c r="E5" s="287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AG5" s="56" t="s">
        <v>107</v>
      </c>
      <c r="AH5" s="51">
        <v>29</v>
      </c>
      <c r="AI5" s="367" t="str">
        <f>+$AC$2</f>
        <v>OSNOVNA PLAČA</v>
      </c>
      <c r="AJ5" s="368"/>
      <c r="AK5" s="369"/>
      <c r="AM5" s="56" t="s">
        <v>102</v>
      </c>
      <c r="AN5" s="136" t="e">
        <f ca="1">VLOOKUP(AN1,AO2:AT19,6,FALSE)</f>
        <v>#N/A</v>
      </c>
      <c r="AO5" s="57" t="s">
        <v>92</v>
      </c>
      <c r="AP5" s="57" t="str">
        <f t="shared" si="3"/>
        <v>1</v>
      </c>
      <c r="AQ5" s="138">
        <f t="shared" ca="1" si="0"/>
        <v>12</v>
      </c>
      <c r="AR5" s="52">
        <f t="shared" ca="1" si="1"/>
        <v>4</v>
      </c>
      <c r="AS5" s="52" t="str">
        <f t="shared" ca="1" si="2"/>
        <v>$AO$2</v>
      </c>
      <c r="AT5" s="34" t="s">
        <v>61</v>
      </c>
    </row>
    <row r="6" spans="1:53" x14ac:dyDescent="0.2">
      <c r="A6" s="32"/>
      <c r="B6" s="35"/>
      <c r="C6" s="35"/>
      <c r="D6" s="41"/>
      <c r="E6" s="32"/>
      <c r="F6" s="32"/>
      <c r="G6" s="32"/>
      <c r="H6" s="32"/>
      <c r="I6" s="32"/>
      <c r="J6" s="32"/>
      <c r="K6" s="32"/>
      <c r="L6" s="41"/>
      <c r="M6" s="41"/>
      <c r="N6" s="41"/>
      <c r="O6" s="41"/>
      <c r="P6" s="41"/>
      <c r="Q6" s="41"/>
      <c r="AG6" s="56" t="s">
        <v>107</v>
      </c>
      <c r="AH6" s="51">
        <v>29</v>
      </c>
      <c r="AI6" s="370" t="str">
        <f>+$AC$3</f>
        <v>OBRAČUNANA OSNOVNA PLAČA</v>
      </c>
      <c r="AJ6" s="370"/>
      <c r="AK6" s="370"/>
      <c r="AM6" s="56" t="s">
        <v>125</v>
      </c>
      <c r="AN6" s="136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57" t="s">
        <v>93</v>
      </c>
      <c r="AP6" s="57" t="str">
        <f t="shared" si="3"/>
        <v>2</v>
      </c>
      <c r="AQ6" s="138">
        <f t="shared" ca="1" si="0"/>
        <v>12</v>
      </c>
      <c r="AR6" s="52">
        <f t="shared" ca="1" si="1"/>
        <v>5</v>
      </c>
      <c r="AS6" s="52" t="str">
        <f t="shared" ca="1" si="2"/>
        <v>$AO$2</v>
      </c>
      <c r="AT6" s="34" t="s">
        <v>62</v>
      </c>
    </row>
    <row r="7" spans="1:53" x14ac:dyDescent="0.2">
      <c r="B7" s="265" t="s">
        <v>9</v>
      </c>
      <c r="C7" s="266"/>
      <c r="D7" s="267"/>
      <c r="E7" s="268"/>
      <c r="AM7" s="56" t="s">
        <v>58</v>
      </c>
      <c r="AN7" s="136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57" t="s">
        <v>94</v>
      </c>
      <c r="AP7" s="57" t="str">
        <f t="shared" si="3"/>
        <v>3</v>
      </c>
      <c r="AQ7" s="138">
        <f t="shared" ca="1" si="0"/>
        <v>12</v>
      </c>
      <c r="AR7" s="52">
        <f t="shared" ca="1" si="1"/>
        <v>6</v>
      </c>
      <c r="AS7" s="52" t="str">
        <f t="shared" ca="1" si="2"/>
        <v>$AO$2</v>
      </c>
      <c r="AT7" s="34" t="s">
        <v>63</v>
      </c>
      <c r="AX7" s="31"/>
      <c r="AY7" s="31"/>
      <c r="AZ7" s="31"/>
    </row>
    <row r="8" spans="1:53" x14ac:dyDescent="0.2">
      <c r="B8" s="265" t="s">
        <v>10</v>
      </c>
      <c r="C8" s="265"/>
      <c r="D8" s="294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68"/>
      <c r="S8" s="41"/>
      <c r="AO8" s="57" t="s">
        <v>95</v>
      </c>
      <c r="AP8" s="57" t="str">
        <f t="shared" si="3"/>
        <v>4</v>
      </c>
      <c r="AQ8" s="138">
        <f t="shared" ca="1" si="0"/>
        <v>12</v>
      </c>
      <c r="AR8" s="52">
        <f t="shared" ca="1" si="1"/>
        <v>7</v>
      </c>
      <c r="AS8" s="52" t="str">
        <f t="shared" ca="1" si="2"/>
        <v>$AO$2</v>
      </c>
      <c r="AT8" s="34" t="s">
        <v>64</v>
      </c>
      <c r="AX8" s="31"/>
      <c r="AY8" s="31"/>
      <c r="AZ8" s="31"/>
    </row>
    <row r="9" spans="1:53" ht="16.5" thickBot="1" x14ac:dyDescent="0.25">
      <c r="B9" s="7"/>
      <c r="AO9" s="57" t="s">
        <v>96</v>
      </c>
      <c r="AP9" s="57" t="str">
        <f t="shared" si="3"/>
        <v>5</v>
      </c>
      <c r="AQ9" s="138">
        <f t="shared" ca="1" si="0"/>
        <v>12</v>
      </c>
      <c r="AR9" s="52">
        <f t="shared" ca="1" si="1"/>
        <v>8</v>
      </c>
      <c r="AS9" s="52" t="str">
        <f t="shared" ca="1" si="2"/>
        <v>$AO$2</v>
      </c>
      <c r="AT9" s="34" t="s">
        <v>65</v>
      </c>
      <c r="AX9" s="31"/>
      <c r="AY9" s="31"/>
      <c r="AZ9" s="31"/>
    </row>
    <row r="10" spans="1:53" ht="15.75" customHeight="1" thickBot="1" x14ac:dyDescent="0.25">
      <c r="B10" s="296" t="s">
        <v>0</v>
      </c>
      <c r="C10" s="297"/>
      <c r="D10" s="297"/>
      <c r="E10" s="297"/>
      <c r="F10" s="297"/>
      <c r="G10" s="297"/>
      <c r="H10" s="297"/>
      <c r="I10" s="297"/>
      <c r="J10" s="297"/>
      <c r="K10" s="298"/>
      <c r="L10" s="299" t="s">
        <v>1</v>
      </c>
      <c r="M10" s="300"/>
      <c r="N10" s="300"/>
      <c r="O10" s="300"/>
      <c r="P10" s="300"/>
      <c r="Q10" s="300"/>
      <c r="R10" s="169"/>
      <c r="S10" s="170"/>
      <c r="AO10" s="57" t="s">
        <v>97</v>
      </c>
      <c r="AP10" s="57" t="str">
        <f t="shared" si="3"/>
        <v>6</v>
      </c>
      <c r="AQ10" s="138">
        <f t="shared" ca="1" si="0"/>
        <v>12</v>
      </c>
      <c r="AR10" s="52">
        <f t="shared" ca="1" si="1"/>
        <v>9</v>
      </c>
      <c r="AS10" s="52" t="str">
        <f t="shared" ca="1" si="2"/>
        <v>$AO$2</v>
      </c>
      <c r="AT10" s="34" t="s">
        <v>66</v>
      </c>
      <c r="AX10" s="31"/>
      <c r="AY10" s="31"/>
      <c r="AZ10" s="31"/>
    </row>
    <row r="11" spans="1:53" ht="13.5" thickBot="1" x14ac:dyDescent="0.25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72" t="s">
        <v>34</v>
      </c>
      <c r="AC11" s="372"/>
      <c r="AF11" s="32"/>
      <c r="AO11" s="57" t="s">
        <v>98</v>
      </c>
      <c r="AP11" s="57" t="str">
        <f t="shared" si="3"/>
        <v>7</v>
      </c>
      <c r="AQ11" s="138">
        <f t="shared" ca="1" si="0"/>
        <v>12</v>
      </c>
      <c r="AR11" s="52">
        <f t="shared" ca="1" si="1"/>
        <v>10</v>
      </c>
      <c r="AS11" s="52" t="str">
        <f t="shared" ca="1" si="2"/>
        <v>$AO$2</v>
      </c>
      <c r="AT11" s="34" t="s">
        <v>67</v>
      </c>
    </row>
    <row r="12" spans="1:53" s="17" customFormat="1" ht="76.5" customHeight="1" x14ac:dyDescent="0.2">
      <c r="A12" s="171"/>
      <c r="B12" s="302" t="s">
        <v>13</v>
      </c>
      <c r="C12" s="303"/>
      <c r="D12" s="303"/>
      <c r="E12" s="304"/>
      <c r="F12" s="305" t="s">
        <v>14</v>
      </c>
      <c r="G12" s="306"/>
      <c r="H12" s="306"/>
      <c r="I12" s="306"/>
      <c r="J12" s="306"/>
      <c r="K12" s="307"/>
      <c r="L12" s="308" t="s">
        <v>76</v>
      </c>
      <c r="M12" s="309"/>
      <c r="N12" s="309"/>
      <c r="O12" s="309"/>
      <c r="P12" s="73" t="s">
        <v>37</v>
      </c>
      <c r="Q12" s="74" t="s">
        <v>80</v>
      </c>
      <c r="R12" s="172"/>
      <c r="S12" s="35"/>
      <c r="T12" s="35"/>
      <c r="U12" s="35"/>
      <c r="V12" s="35"/>
      <c r="W12" s="35"/>
      <c r="X12" s="35"/>
      <c r="Y12" s="35"/>
      <c r="Z12" s="35"/>
      <c r="AA12" s="192"/>
      <c r="AB12" s="371" t="str">
        <f>+P12</f>
        <v>IZPLAČILO REDNE DELOVNE USPEŠNOSTI</v>
      </c>
      <c r="AC12" s="371" t="str">
        <f>+Q12</f>
        <v>NAJVIŠJE MOŽNO IZPLAČILO REDNE LETNE DELOVNE USPEŠNOSTI</v>
      </c>
      <c r="AD12" s="373" t="s">
        <v>15</v>
      </c>
      <c r="AE12" s="373"/>
      <c r="AF12" s="374" t="s">
        <v>16</v>
      </c>
      <c r="AG12" s="374"/>
      <c r="AH12" s="371" t="s">
        <v>17</v>
      </c>
      <c r="AI12" s="371" t="s">
        <v>18</v>
      </c>
      <c r="AJ12" s="371" t="str">
        <f>+AC3</f>
        <v>OBRAČUNANA OSNOVNA PLAČA</v>
      </c>
      <c r="AK12" s="371" t="str">
        <f>+AC2</f>
        <v>OSNOVNA PLAČA</v>
      </c>
      <c r="AL12" s="35"/>
      <c r="AM12" s="32"/>
      <c r="AN12" s="32"/>
      <c r="AO12" s="57" t="s">
        <v>99</v>
      </c>
      <c r="AP12" s="57" t="str">
        <f t="shared" si="3"/>
        <v>8</v>
      </c>
      <c r="AQ12" s="138">
        <f t="shared" ca="1" si="0"/>
        <v>12</v>
      </c>
      <c r="AR12" s="52">
        <f t="shared" ca="1" si="1"/>
        <v>11</v>
      </c>
      <c r="AS12" s="52" t="str">
        <f t="shared" ca="1" si="2"/>
        <v>$AO$2</v>
      </c>
      <c r="AT12" s="34" t="s">
        <v>68</v>
      </c>
      <c r="AU12" s="35"/>
      <c r="AV12" s="35"/>
      <c r="AW12" s="35"/>
      <c r="AX12" s="32"/>
      <c r="AY12" s="32"/>
      <c r="AZ12" s="32"/>
      <c r="BA12" s="35"/>
    </row>
    <row r="13" spans="1:53" ht="12.75" customHeight="1" x14ac:dyDescent="0.2">
      <c r="A13" s="315" t="s">
        <v>127</v>
      </c>
      <c r="B13" s="317" t="s">
        <v>2</v>
      </c>
      <c r="C13" s="319" t="s">
        <v>11</v>
      </c>
      <c r="D13" s="319" t="s">
        <v>12</v>
      </c>
      <c r="E13" s="321" t="s">
        <v>90</v>
      </c>
      <c r="F13" s="310" t="s">
        <v>38</v>
      </c>
      <c r="G13" s="311"/>
      <c r="H13" s="311"/>
      <c r="I13" s="311"/>
      <c r="J13" s="312"/>
      <c r="K13" s="325" t="s">
        <v>3</v>
      </c>
      <c r="L13" s="327" t="s">
        <v>75</v>
      </c>
      <c r="M13" s="329" t="s">
        <v>78</v>
      </c>
      <c r="N13" s="331" t="s">
        <v>77</v>
      </c>
      <c r="O13" s="329" t="s">
        <v>78</v>
      </c>
      <c r="P13" s="333" t="s">
        <v>78</v>
      </c>
      <c r="Q13" s="323" t="s">
        <v>78</v>
      </c>
      <c r="R13" s="172"/>
      <c r="AB13" s="371"/>
      <c r="AC13" s="371"/>
      <c r="AD13" s="373"/>
      <c r="AE13" s="373"/>
      <c r="AF13" s="374"/>
      <c r="AG13" s="374"/>
      <c r="AH13" s="371"/>
      <c r="AI13" s="371"/>
      <c r="AJ13" s="371"/>
      <c r="AK13" s="371"/>
      <c r="AO13" s="57" t="s">
        <v>100</v>
      </c>
      <c r="AP13" s="57" t="str">
        <f t="shared" si="3"/>
        <v>9</v>
      </c>
      <c r="AQ13" s="138">
        <f t="shared" ca="1" si="0"/>
        <v>12</v>
      </c>
      <c r="AR13" s="52">
        <f t="shared" ca="1" si="1"/>
        <v>12</v>
      </c>
      <c r="AS13" s="52" t="str">
        <f t="shared" ca="1" si="2"/>
        <v>$AO$2</v>
      </c>
      <c r="AT13" s="34" t="s">
        <v>69</v>
      </c>
    </row>
    <row r="14" spans="1:53" ht="13.5" thickBot="1" x14ac:dyDescent="0.25">
      <c r="A14" s="316"/>
      <c r="B14" s="318"/>
      <c r="C14" s="320"/>
      <c r="D14" s="320"/>
      <c r="E14" s="322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326"/>
      <c r="L14" s="328"/>
      <c r="M14" s="330"/>
      <c r="N14" s="332"/>
      <c r="O14" s="330"/>
      <c r="P14" s="334"/>
      <c r="Q14" s="324"/>
      <c r="R14" s="172"/>
      <c r="AB14" s="371"/>
      <c r="AC14" s="371"/>
      <c r="AD14" s="373"/>
      <c r="AE14" s="373"/>
      <c r="AF14" s="374"/>
      <c r="AG14" s="374"/>
      <c r="AH14" s="371"/>
      <c r="AI14" s="371"/>
      <c r="AJ14" s="371"/>
      <c r="AK14" s="371"/>
      <c r="AO14" s="57" t="s">
        <v>113</v>
      </c>
      <c r="AP14" s="57" t="str">
        <f t="shared" si="3"/>
        <v>10</v>
      </c>
      <c r="AQ14" s="138">
        <f ca="1">MAX($AR$14:$AR$17)</f>
        <v>4</v>
      </c>
      <c r="AR14" s="52">
        <f t="shared" ca="1" si="1"/>
        <v>1</v>
      </c>
      <c r="AS14" s="52" t="str">
        <f ca="1">CELL("address",$AO$14)</f>
        <v>$AO$14</v>
      </c>
      <c r="AT14" s="34" t="s">
        <v>119</v>
      </c>
    </row>
    <row r="15" spans="1:53" s="29" customFormat="1" ht="13.5" customHeight="1" thickTop="1" x14ac:dyDescent="0.2">
      <c r="A15" s="161"/>
      <c r="B15" s="160">
        <v>1</v>
      </c>
      <c r="C15" s="107">
        <v>2</v>
      </c>
      <c r="D15" s="161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3"/>
      <c r="S15" s="36"/>
      <c r="T15" s="36"/>
      <c r="U15" s="36"/>
      <c r="V15" s="36"/>
      <c r="W15" s="36"/>
      <c r="X15" s="36"/>
      <c r="Y15" s="36"/>
      <c r="Z15" s="36"/>
      <c r="AA15" s="193" t="s">
        <v>33</v>
      </c>
      <c r="AB15" s="194" t="str">
        <f>+P13</f>
        <v>€</v>
      </c>
      <c r="AC15" s="194" t="str">
        <f>+Q13</f>
        <v>€</v>
      </c>
      <c r="AD15" s="195" t="s">
        <v>19</v>
      </c>
      <c r="AE15" s="195" t="s">
        <v>20</v>
      </c>
      <c r="AF15" s="196" t="s">
        <v>19</v>
      </c>
      <c r="AG15" s="197" t="s">
        <v>20</v>
      </c>
      <c r="AH15" s="198" t="s">
        <v>20</v>
      </c>
      <c r="AI15" s="199" t="s">
        <v>20</v>
      </c>
      <c r="AJ15" s="194" t="s">
        <v>20</v>
      </c>
      <c r="AK15" s="194" t="s">
        <v>20</v>
      </c>
      <c r="AL15" s="36"/>
      <c r="AM15" s="32"/>
      <c r="AN15" s="32"/>
      <c r="AO15" s="57" t="s">
        <v>114</v>
      </c>
      <c r="AP15" s="57" t="str">
        <f t="shared" si="3"/>
        <v>11-1</v>
      </c>
      <c r="AQ15" s="138">
        <f ca="1">MAX($AR$14:$AR$17)</f>
        <v>4</v>
      </c>
      <c r="AR15" s="52">
        <f t="shared" ca="1" si="1"/>
        <v>2</v>
      </c>
      <c r="AS15" s="52" t="str">
        <f ca="1">CELL("address",$AO$14)</f>
        <v>$AO$14</v>
      </c>
      <c r="AT15" s="34" t="s">
        <v>120</v>
      </c>
      <c r="AU15" s="36"/>
      <c r="AV15" s="36"/>
      <c r="AW15" s="36"/>
      <c r="AX15" s="36"/>
      <c r="AY15" s="36"/>
      <c r="AZ15" s="36"/>
      <c r="BA15" s="36"/>
    </row>
    <row r="16" spans="1:53" ht="27" customHeight="1" x14ac:dyDescent="0.2">
      <c r="A16" s="51">
        <f>'OSNOVNA PLAČA'!A10</f>
        <v>1</v>
      </c>
      <c r="B16" s="158" t="str">
        <f ca="1">IF(LEN(INDIRECT( "'" &amp; $AC$2 &amp; "'!B" &amp; TEXT($AA16-6,0)))&gt;0,INDIRECT( "'" &amp; $AC$2 &amp; "'!B" &amp; TEXT($AA16-6,0)),"")</f>
        <v>A1</v>
      </c>
      <c r="C16" s="52" t="str">
        <f ca="1">IF(LEN(B16)&gt;0,'OSNOVNA PLAČA'!C10,"")</f>
        <v>V</v>
      </c>
      <c r="D16" s="54">
        <f ca="1">IF(LEN(B16)&gt;0,'OSNOVNA PLAČA'!D10,"")</f>
        <v>20</v>
      </c>
      <c r="E16" s="174">
        <f ca="1">IF(LEN(B16)&gt;0,SUM('OBRAČUNANA OSNOVNA PLAČA'!K10:P10),"")</f>
        <v>5000</v>
      </c>
      <c r="F16" s="55">
        <v>1</v>
      </c>
      <c r="G16" s="55"/>
      <c r="H16" s="55">
        <v>1</v>
      </c>
      <c r="I16" s="55"/>
      <c r="J16" s="55">
        <v>1</v>
      </c>
      <c r="K16" s="175">
        <f t="shared" ref="K16:K79" si="4">+F16+G16+H16+I16+J16</f>
        <v>3</v>
      </c>
      <c r="L16" s="120">
        <f t="shared" ref="L16:L79" ca="1" si="5">IF(LEN(B16)&gt;0,K16/5,"")</f>
        <v>0.6</v>
      </c>
      <c r="M16" s="120">
        <f t="shared" ref="M16:M79" ca="1" si="6">IF(LEN(B16)&gt;0,E16*L16,"")</f>
        <v>3000</v>
      </c>
      <c r="N16" s="120">
        <f t="shared" ref="N16:N47" ca="1" si="7">IF(LEN(B16)&gt;0,L16*$O$117,"")</f>
        <v>4.635294117647059E-2</v>
      </c>
      <c r="O16" s="120">
        <f t="shared" ref="O16:O79" ca="1" si="8">IF(LEN(B16)&gt;0,E16*N16,"")</f>
        <v>231.76470588235296</v>
      </c>
      <c r="P16" s="176">
        <f t="shared" ref="P16:P79" ca="1" si="9">MIN(O16,Q16)</f>
        <v>231.76470588235296</v>
      </c>
      <c r="Q16" s="176">
        <f ca="1">IF(LEN(B16)&gt;0,'1-6'!Q16-'1-6'!P16,"")</f>
        <v>1746.5635359116022</v>
      </c>
      <c r="R16" s="177"/>
      <c r="AA16" s="162">
        <f>ROW()</f>
        <v>16</v>
      </c>
      <c r="AB16" s="200" t="e">
        <f t="shared" ref="AB16:AB79" ca="1" si="10">IF($AN$3=1,0,INDIRECT( "'" &amp; $AN$2 &amp; "'!P" &amp; TEXT($AA16,0)))</f>
        <v>#N/A</v>
      </c>
      <c r="AC16" s="200" t="e">
        <f t="shared" ref="AC16:AC79" ca="1" si="11">IF($AN$3=1,(INDIRECT( "'" &amp; $AC$2 &amp; "'!F" &amp; TEXT($AA16-6,0))*2/12+INDIRECT( "'" &amp; $AC$2 &amp; "'!G" &amp; TEXT($AA16-6,0))*10/12)*2,INDIRECT( "'" &amp; $AN$2 &amp; "'!Q" &amp; TEXT($AA16,0)))</f>
        <v>#N/A</v>
      </c>
      <c r="AD16" s="201" t="e">
        <f t="shared" ref="AD16:AD47" ca="1" si="12">IF(AB16&gt;=AC16,"-",$K16/(5*MAX($L$121:$L$122)))</f>
        <v>#N/A</v>
      </c>
      <c r="AE16" s="200" t="e">
        <f t="shared" ref="AE16:AE47" ca="1" si="13">IF(AB16&gt;=AC16,"-",$K16/(5*MAX($L$121:$L$122))*AJ16)</f>
        <v>#N/A</v>
      </c>
      <c r="AF16" s="201" t="e">
        <f t="shared" ref="AF16:AF47" ca="1" si="14">IF(AD16="-","-",AD16*$AE$117)</f>
        <v>#N/A</v>
      </c>
      <c r="AG16" s="200" t="e">
        <f t="shared" ref="AG16:AG47" ca="1" si="15">IF(AE16="-","-",AE16*$AE$117)</f>
        <v>#N/A</v>
      </c>
      <c r="AH16" s="200" t="e">
        <f t="shared" ref="AH16:AH79" ca="1" si="16">IF(AF16="-",0,MIN(AG16,Q16))</f>
        <v>#N/A</v>
      </c>
      <c r="AI16" s="202" t="e">
        <f t="shared" ref="AI16:AI79" ca="1" si="17">+AC16-AB16</f>
        <v>#N/A</v>
      </c>
      <c r="AJ16" s="200" t="e">
        <f t="shared" ref="AJ16:AJ79" ca="1" si="18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200" t="e">
        <f t="shared" ref="AK16:AK79" ca="1" si="19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57" t="s">
        <v>115</v>
      </c>
      <c r="AP16" s="57" t="str">
        <f t="shared" si="3"/>
        <v>2-4</v>
      </c>
      <c r="AQ16" s="138">
        <f ca="1">MAX($AR$14:$AR$17)</f>
        <v>4</v>
      </c>
      <c r="AR16" s="52">
        <f t="shared" ca="1" si="1"/>
        <v>3</v>
      </c>
      <c r="AS16" s="52" t="str">
        <f ca="1">CELL("address",$AO$14)</f>
        <v>$AO$14</v>
      </c>
      <c r="AT16" s="34" t="s">
        <v>121</v>
      </c>
    </row>
    <row r="17" spans="1:46" ht="27" customHeight="1" x14ac:dyDescent="0.2">
      <c r="A17" s="51">
        <f>'OSNOVNA PLAČA'!A11</f>
        <v>2</v>
      </c>
      <c r="B17" s="158" t="str">
        <f t="shared" ref="B17:B79" ca="1" si="20">IF(LEN(INDIRECT( "'" &amp; $AC$2 &amp; "'!B" &amp; TEXT($AA17-6,0)))&gt;0,INDIRECT( "'" &amp; $AC$2 &amp; "'!B" &amp; TEXT($AA17-6,0)),"")</f>
        <v>A2</v>
      </c>
      <c r="C17" s="52" t="str">
        <f ca="1">IF(LEN(B17)&gt;0,'OSNOVNA PLAČA'!C11,"")</f>
        <v>VII</v>
      </c>
      <c r="D17" s="54">
        <f ca="1">IF(LEN(B17)&gt;0,'OSNOVNA PLAČA'!D11,"")</f>
        <v>40</v>
      </c>
      <c r="E17" s="174">
        <f ca="1">IF(LEN(B17)&gt;0,SUM('OBRAČUNANA OSNOVNA PLAČA'!K11:P11),"")</f>
        <v>12000</v>
      </c>
      <c r="F17" s="55"/>
      <c r="G17" s="55">
        <v>0</v>
      </c>
      <c r="H17" s="55"/>
      <c r="I17" s="55">
        <v>0</v>
      </c>
      <c r="J17" s="55">
        <v>0</v>
      </c>
      <c r="K17" s="175">
        <f t="shared" si="4"/>
        <v>0</v>
      </c>
      <c r="L17" s="120">
        <f t="shared" ca="1" si="5"/>
        <v>0</v>
      </c>
      <c r="M17" s="120">
        <f t="shared" ca="1" si="6"/>
        <v>0</v>
      </c>
      <c r="N17" s="120">
        <f t="shared" ca="1" si="7"/>
        <v>0</v>
      </c>
      <c r="O17" s="120">
        <f t="shared" ca="1" si="8"/>
        <v>0</v>
      </c>
      <c r="P17" s="176">
        <f t="shared" ca="1" si="9"/>
        <v>0</v>
      </c>
      <c r="Q17" s="176">
        <f ca="1">IF(LEN(B17)&gt;0,'1-6'!Q17-'1-6'!P17,"")</f>
        <v>3501.4364640883978</v>
      </c>
      <c r="R17" s="177"/>
      <c r="AA17" s="162">
        <f>ROW()</f>
        <v>17</v>
      </c>
      <c r="AB17" s="200" t="e">
        <f t="shared" ca="1" si="10"/>
        <v>#N/A</v>
      </c>
      <c r="AC17" s="200" t="e">
        <f t="shared" ca="1" si="11"/>
        <v>#N/A</v>
      </c>
      <c r="AD17" s="201" t="e">
        <f t="shared" ca="1" si="12"/>
        <v>#N/A</v>
      </c>
      <c r="AE17" s="200" t="e">
        <f t="shared" ca="1" si="13"/>
        <v>#N/A</v>
      </c>
      <c r="AF17" s="201" t="e">
        <f t="shared" ca="1" si="14"/>
        <v>#N/A</v>
      </c>
      <c r="AG17" s="200" t="e">
        <f t="shared" ca="1" si="15"/>
        <v>#N/A</v>
      </c>
      <c r="AH17" s="200" t="e">
        <f t="shared" ca="1" si="16"/>
        <v>#N/A</v>
      </c>
      <c r="AI17" s="202" t="e">
        <f t="shared" ca="1" si="17"/>
        <v>#N/A</v>
      </c>
      <c r="AJ17" s="200" t="e">
        <f t="shared" ca="1" si="18"/>
        <v>#N/A</v>
      </c>
      <c r="AK17" s="200" t="e">
        <f t="shared" ca="1" si="19"/>
        <v>#N/A</v>
      </c>
      <c r="AO17" s="57" t="s">
        <v>116</v>
      </c>
      <c r="AP17" s="57" t="str">
        <f t="shared" si="3"/>
        <v>5-7</v>
      </c>
      <c r="AQ17" s="138">
        <f ca="1">MAX($AR$14:$AR$17)</f>
        <v>4</v>
      </c>
      <c r="AR17" s="52">
        <f t="shared" ca="1" si="1"/>
        <v>4</v>
      </c>
      <c r="AS17" s="52" t="str">
        <f ca="1">CELL("address",$AO$14)</f>
        <v>$AO$14</v>
      </c>
      <c r="AT17" s="34" t="s">
        <v>122</v>
      </c>
    </row>
    <row r="18" spans="1:46" ht="27" customHeight="1" x14ac:dyDescent="0.2">
      <c r="A18" s="51">
        <f>'OSNOVNA PLAČA'!A12</f>
        <v>3</v>
      </c>
      <c r="B18" s="158" t="str">
        <f t="shared" ca="1" si="20"/>
        <v>A3</v>
      </c>
      <c r="C18" s="52" t="str">
        <f ca="1">IF(LEN(B18)&gt;0,'OSNOVNA PLAČA'!C12,"")</f>
        <v>VIII</v>
      </c>
      <c r="D18" s="54">
        <f ca="1">IF(LEN(B18)&gt;0,'OSNOVNA PLAČA'!D12,"")</f>
        <v>48</v>
      </c>
      <c r="E18" s="174">
        <f ca="1">IF(LEN(B18)&gt;0,SUM('OBRAČUNANA OSNOVNA PLAČA'!K12:P12),"")</f>
        <v>18000</v>
      </c>
      <c r="F18" s="55"/>
      <c r="G18" s="55"/>
      <c r="H18" s="55">
        <v>1</v>
      </c>
      <c r="I18" s="55"/>
      <c r="J18" s="55">
        <v>1</v>
      </c>
      <c r="K18" s="175">
        <f t="shared" si="4"/>
        <v>2</v>
      </c>
      <c r="L18" s="120">
        <f t="shared" ca="1" si="5"/>
        <v>0.4</v>
      </c>
      <c r="M18" s="120">
        <f t="shared" ca="1" si="6"/>
        <v>7200</v>
      </c>
      <c r="N18" s="120">
        <f t="shared" ca="1" si="7"/>
        <v>3.0901960784313728E-2</v>
      </c>
      <c r="O18" s="120">
        <f t="shared" ca="1" si="8"/>
        <v>556.23529411764707</v>
      </c>
      <c r="P18" s="176">
        <f t="shared" ca="1" si="9"/>
        <v>556.23529411764707</v>
      </c>
      <c r="Q18" s="176">
        <f ca="1">IF(LEN(B18)&gt;0,'1-6'!Q18-'1-6'!P18,"")</f>
        <v>5000</v>
      </c>
      <c r="R18" s="177"/>
      <c r="AA18" s="162">
        <f>ROW()</f>
        <v>18</v>
      </c>
      <c r="AB18" s="200" t="e">
        <f t="shared" ca="1" si="10"/>
        <v>#N/A</v>
      </c>
      <c r="AC18" s="200" t="e">
        <f t="shared" ca="1" si="11"/>
        <v>#N/A</v>
      </c>
      <c r="AD18" s="201" t="e">
        <f t="shared" ca="1" si="12"/>
        <v>#N/A</v>
      </c>
      <c r="AE18" s="200" t="e">
        <f t="shared" ca="1" si="13"/>
        <v>#N/A</v>
      </c>
      <c r="AF18" s="201" t="e">
        <f t="shared" ca="1" si="14"/>
        <v>#N/A</v>
      </c>
      <c r="AG18" s="200" t="e">
        <f t="shared" ca="1" si="15"/>
        <v>#N/A</v>
      </c>
      <c r="AH18" s="200" t="e">
        <f t="shared" ca="1" si="16"/>
        <v>#N/A</v>
      </c>
      <c r="AI18" s="202" t="e">
        <f t="shared" ca="1" si="17"/>
        <v>#N/A</v>
      </c>
      <c r="AJ18" s="200" t="e">
        <f t="shared" ca="1" si="18"/>
        <v>#N/A</v>
      </c>
      <c r="AK18" s="200" t="e">
        <f t="shared" ca="1" si="19"/>
        <v>#N/A</v>
      </c>
      <c r="AO18" s="57" t="s">
        <v>117</v>
      </c>
      <c r="AP18" s="57" t="str">
        <f t="shared" si="3"/>
        <v>8-10</v>
      </c>
      <c r="AQ18" s="138">
        <f ca="1">MAX($AR$18:$AR$19)</f>
        <v>2</v>
      </c>
      <c r="AR18" s="52">
        <f t="shared" ca="1" si="1"/>
        <v>1</v>
      </c>
      <c r="AS18" s="52" t="str">
        <f ca="1">CELL("address",$AO$18)</f>
        <v>$AO$18</v>
      </c>
      <c r="AT18" s="34" t="s">
        <v>123</v>
      </c>
    </row>
    <row r="19" spans="1:46" ht="27" customHeight="1" x14ac:dyDescent="0.2">
      <c r="A19" s="51">
        <f>'OSNOVNA PLAČA'!A13</f>
        <v>4</v>
      </c>
      <c r="B19" s="158" t="str">
        <f t="shared" ca="1" si="20"/>
        <v>A4</v>
      </c>
      <c r="C19" s="52">
        <f ca="1">IF(LEN(B19)&gt;0,'OSNOVNA PLAČA'!C13,"")</f>
        <v>0</v>
      </c>
      <c r="D19" s="54">
        <f ca="1">IF(LEN(B19)&gt;0,'OSNOVNA PLAČA'!D13,"")</f>
        <v>0</v>
      </c>
      <c r="E19" s="174">
        <f ca="1">IF(LEN(B19)&gt;0,SUM('OBRAČUNANA OSNOVNA PLAČA'!K13:P13),"")</f>
        <v>0</v>
      </c>
      <c r="F19" s="55"/>
      <c r="G19" s="55"/>
      <c r="H19" s="55"/>
      <c r="I19" s="55">
        <v>0</v>
      </c>
      <c r="J19" s="55"/>
      <c r="K19" s="175">
        <f t="shared" si="4"/>
        <v>0</v>
      </c>
      <c r="L19" s="120">
        <f t="shared" ca="1" si="5"/>
        <v>0</v>
      </c>
      <c r="M19" s="120">
        <f t="shared" ca="1" si="6"/>
        <v>0</v>
      </c>
      <c r="N19" s="120">
        <f t="shared" ca="1" si="7"/>
        <v>0</v>
      </c>
      <c r="O19" s="120">
        <f t="shared" ca="1" si="8"/>
        <v>0</v>
      </c>
      <c r="P19" s="176">
        <f t="shared" ca="1" si="9"/>
        <v>0</v>
      </c>
      <c r="Q19" s="176">
        <f ca="1">IF(LEN(B19)&gt;0,'1-6'!Q19-'1-6'!P19,"")</f>
        <v>0</v>
      </c>
      <c r="R19" s="177"/>
      <c r="AA19" s="162">
        <f>ROW()</f>
        <v>19</v>
      </c>
      <c r="AB19" s="200" t="e">
        <f t="shared" ca="1" si="10"/>
        <v>#N/A</v>
      </c>
      <c r="AC19" s="200" t="e">
        <f t="shared" ca="1" si="11"/>
        <v>#N/A</v>
      </c>
      <c r="AD19" s="201" t="e">
        <f t="shared" ca="1" si="12"/>
        <v>#N/A</v>
      </c>
      <c r="AE19" s="200" t="e">
        <f t="shared" ca="1" si="13"/>
        <v>#N/A</v>
      </c>
      <c r="AF19" s="201" t="e">
        <f t="shared" ca="1" si="14"/>
        <v>#N/A</v>
      </c>
      <c r="AG19" s="200" t="e">
        <f t="shared" ca="1" si="15"/>
        <v>#N/A</v>
      </c>
      <c r="AH19" s="200" t="e">
        <f t="shared" ca="1" si="16"/>
        <v>#N/A</v>
      </c>
      <c r="AI19" s="202" t="e">
        <f t="shared" ca="1" si="17"/>
        <v>#N/A</v>
      </c>
      <c r="AJ19" s="200" t="e">
        <f t="shared" ca="1" si="18"/>
        <v>#N/A</v>
      </c>
      <c r="AK19" s="200" t="e">
        <f t="shared" ca="1" si="19"/>
        <v>#N/A</v>
      </c>
      <c r="AO19" s="57" t="s">
        <v>118</v>
      </c>
      <c r="AP19" s="57" t="str">
        <f t="shared" si="3"/>
        <v>11-4</v>
      </c>
      <c r="AQ19" s="138">
        <f ca="1">MAX($AR$18:$AR$19)</f>
        <v>2</v>
      </c>
      <c r="AR19" s="52">
        <f t="shared" ca="1" si="1"/>
        <v>2</v>
      </c>
      <c r="AS19" s="52" t="str">
        <f ca="1">CELL("address",$AO$18)</f>
        <v>$AO$18</v>
      </c>
      <c r="AT19" s="34" t="s">
        <v>124</v>
      </c>
    </row>
    <row r="20" spans="1:46" ht="27" customHeight="1" x14ac:dyDescent="0.2">
      <c r="A20" s="51">
        <f>'OSNOVNA PLAČA'!A14</f>
        <v>5</v>
      </c>
      <c r="B20" s="158" t="str">
        <f t="shared" ca="1" si="20"/>
        <v>A5</v>
      </c>
      <c r="C20" s="52">
        <f ca="1">IF(LEN(B20)&gt;0,'OSNOVNA PLAČA'!C14,"")</f>
        <v>0</v>
      </c>
      <c r="D20" s="54">
        <f ca="1">IF(LEN(B20)&gt;0,'OSNOVNA PLAČA'!D14,"")</f>
        <v>0</v>
      </c>
      <c r="E20" s="174">
        <f ca="1">IF(LEN(B20)&gt;0,SUM('OBRAČUNANA OSNOVNA PLAČA'!K14:P14),"")</f>
        <v>0</v>
      </c>
      <c r="F20" s="55"/>
      <c r="G20" s="55"/>
      <c r="H20" s="55"/>
      <c r="I20" s="55"/>
      <c r="J20" s="55"/>
      <c r="K20" s="175">
        <f t="shared" si="4"/>
        <v>0</v>
      </c>
      <c r="L20" s="120">
        <f t="shared" ca="1" si="5"/>
        <v>0</v>
      </c>
      <c r="M20" s="120">
        <f t="shared" ca="1" si="6"/>
        <v>0</v>
      </c>
      <c r="N20" s="120">
        <f t="shared" ca="1" si="7"/>
        <v>0</v>
      </c>
      <c r="O20" s="120">
        <f t="shared" ca="1" si="8"/>
        <v>0</v>
      </c>
      <c r="P20" s="176">
        <f t="shared" ca="1" si="9"/>
        <v>0</v>
      </c>
      <c r="Q20" s="176">
        <f ca="1">IF(LEN(B20)&gt;0,'1-6'!Q20-'1-6'!P20,"")</f>
        <v>0</v>
      </c>
      <c r="R20" s="177"/>
      <c r="AA20" s="162">
        <f>ROW()</f>
        <v>20</v>
      </c>
      <c r="AB20" s="200" t="e">
        <f t="shared" ca="1" si="10"/>
        <v>#N/A</v>
      </c>
      <c r="AC20" s="200" t="e">
        <f t="shared" ca="1" si="11"/>
        <v>#N/A</v>
      </c>
      <c r="AD20" s="201" t="e">
        <f t="shared" ca="1" si="12"/>
        <v>#N/A</v>
      </c>
      <c r="AE20" s="200" t="e">
        <f t="shared" ca="1" si="13"/>
        <v>#N/A</v>
      </c>
      <c r="AF20" s="201" t="e">
        <f t="shared" ca="1" si="14"/>
        <v>#N/A</v>
      </c>
      <c r="AG20" s="200" t="e">
        <f t="shared" ca="1" si="15"/>
        <v>#N/A</v>
      </c>
      <c r="AH20" s="200" t="e">
        <f t="shared" ca="1" si="16"/>
        <v>#N/A</v>
      </c>
      <c r="AI20" s="202" t="e">
        <f t="shared" ca="1" si="17"/>
        <v>#N/A</v>
      </c>
      <c r="AJ20" s="200" t="e">
        <f t="shared" ca="1" si="18"/>
        <v>#N/A</v>
      </c>
      <c r="AK20" s="200" t="e">
        <f t="shared" ca="1" si="19"/>
        <v>#N/A</v>
      </c>
    </row>
    <row r="21" spans="1:46" ht="27" customHeight="1" x14ac:dyDescent="0.2">
      <c r="A21" s="51">
        <f>'OSNOVNA PLAČA'!A15</f>
        <v>6</v>
      </c>
      <c r="B21" s="158" t="str">
        <f t="shared" ca="1" si="20"/>
        <v>A6</v>
      </c>
      <c r="C21" s="52">
        <f ca="1">IF(LEN(B21)&gt;0,'OSNOVNA PLAČA'!C15,"")</f>
        <v>0</v>
      </c>
      <c r="D21" s="54">
        <f ca="1">IF(LEN(B21)&gt;0,'OSNOVNA PLAČA'!D15,"")</f>
        <v>0</v>
      </c>
      <c r="E21" s="174">
        <f ca="1">IF(LEN(B21)&gt;0,SUM('OBRAČUNANA OSNOVNA PLAČA'!K15:P15),"")</f>
        <v>0</v>
      </c>
      <c r="F21" s="55"/>
      <c r="G21" s="55">
        <v>0</v>
      </c>
      <c r="H21" s="55"/>
      <c r="I21" s="55">
        <v>0</v>
      </c>
      <c r="J21" s="55"/>
      <c r="K21" s="175">
        <f t="shared" si="4"/>
        <v>0</v>
      </c>
      <c r="L21" s="120">
        <f t="shared" ca="1" si="5"/>
        <v>0</v>
      </c>
      <c r="M21" s="120">
        <f t="shared" ca="1" si="6"/>
        <v>0</v>
      </c>
      <c r="N21" s="120">
        <f t="shared" ca="1" si="7"/>
        <v>0</v>
      </c>
      <c r="O21" s="120">
        <f t="shared" ca="1" si="8"/>
        <v>0</v>
      </c>
      <c r="P21" s="176">
        <f t="shared" ca="1" si="9"/>
        <v>0</v>
      </c>
      <c r="Q21" s="176">
        <f ca="1">IF(LEN(B21)&gt;0,'1-6'!Q21-'1-6'!P21,"")</f>
        <v>0</v>
      </c>
      <c r="R21" s="177"/>
      <c r="AA21" s="162">
        <f>ROW()</f>
        <v>21</v>
      </c>
      <c r="AB21" s="200" t="e">
        <f t="shared" ca="1" si="10"/>
        <v>#N/A</v>
      </c>
      <c r="AC21" s="200" t="e">
        <f t="shared" ca="1" si="11"/>
        <v>#N/A</v>
      </c>
      <c r="AD21" s="201" t="e">
        <f t="shared" ca="1" si="12"/>
        <v>#N/A</v>
      </c>
      <c r="AE21" s="200" t="e">
        <f t="shared" ca="1" si="13"/>
        <v>#N/A</v>
      </c>
      <c r="AF21" s="201" t="e">
        <f t="shared" ca="1" si="14"/>
        <v>#N/A</v>
      </c>
      <c r="AG21" s="200" t="e">
        <f t="shared" ca="1" si="15"/>
        <v>#N/A</v>
      </c>
      <c r="AH21" s="200" t="e">
        <f t="shared" ca="1" si="16"/>
        <v>#N/A</v>
      </c>
      <c r="AI21" s="202" t="e">
        <f t="shared" ca="1" si="17"/>
        <v>#N/A</v>
      </c>
      <c r="AJ21" s="200" t="e">
        <f t="shared" ca="1" si="18"/>
        <v>#N/A</v>
      </c>
      <c r="AK21" s="200" t="e">
        <f t="shared" ca="1" si="19"/>
        <v>#N/A</v>
      </c>
    </row>
    <row r="22" spans="1:46" ht="27" customHeight="1" x14ac:dyDescent="0.2">
      <c r="A22" s="51">
        <f>'OSNOVNA PLAČA'!A16</f>
        <v>7</v>
      </c>
      <c r="B22" s="158" t="str">
        <f t="shared" ca="1" si="20"/>
        <v>A7</v>
      </c>
      <c r="C22" s="52" t="str">
        <f ca="1">IF(LEN(B22)&gt;0,'OSNOVNA PLAČA'!C16,"")</f>
        <v>IV</v>
      </c>
      <c r="D22" s="54">
        <f ca="1">IF(LEN(B22)&gt;0,'OSNOVNA PLAČA'!D16,"")</f>
        <v>34</v>
      </c>
      <c r="E22" s="174">
        <f ca="1">IF(LEN(B22)&gt;0,SUM('OBRAČUNANA OSNOVNA PLAČA'!K16:P16),"")</f>
        <v>0</v>
      </c>
      <c r="F22" s="55"/>
      <c r="G22" s="55"/>
      <c r="H22" s="55"/>
      <c r="I22" s="55"/>
      <c r="J22" s="55"/>
      <c r="K22" s="175">
        <f t="shared" si="4"/>
        <v>0</v>
      </c>
      <c r="L22" s="120">
        <f t="shared" ca="1" si="5"/>
        <v>0</v>
      </c>
      <c r="M22" s="120">
        <f t="shared" ca="1" si="6"/>
        <v>0</v>
      </c>
      <c r="N22" s="120">
        <f t="shared" ca="1" si="7"/>
        <v>0</v>
      </c>
      <c r="O22" s="120">
        <f t="shared" ca="1" si="8"/>
        <v>0</v>
      </c>
      <c r="P22" s="176">
        <f t="shared" ca="1" si="9"/>
        <v>0</v>
      </c>
      <c r="Q22" s="176">
        <f ca="1">IF(LEN(B22)&gt;0,'1-6'!Q22-'1-6'!P22,"")</f>
        <v>3000</v>
      </c>
      <c r="R22" s="177"/>
      <c r="AA22" s="162">
        <f>ROW()</f>
        <v>22</v>
      </c>
      <c r="AB22" s="200" t="e">
        <f t="shared" ca="1" si="10"/>
        <v>#N/A</v>
      </c>
      <c r="AC22" s="200" t="e">
        <f t="shared" ca="1" si="11"/>
        <v>#N/A</v>
      </c>
      <c r="AD22" s="201" t="e">
        <f t="shared" ca="1" si="12"/>
        <v>#N/A</v>
      </c>
      <c r="AE22" s="200" t="e">
        <f t="shared" ca="1" si="13"/>
        <v>#N/A</v>
      </c>
      <c r="AF22" s="201" t="e">
        <f t="shared" ca="1" si="14"/>
        <v>#N/A</v>
      </c>
      <c r="AG22" s="200" t="e">
        <f t="shared" ca="1" si="15"/>
        <v>#N/A</v>
      </c>
      <c r="AH22" s="200" t="e">
        <f t="shared" ca="1" si="16"/>
        <v>#N/A</v>
      </c>
      <c r="AI22" s="202" t="e">
        <f t="shared" ca="1" si="17"/>
        <v>#N/A</v>
      </c>
      <c r="AJ22" s="200" t="e">
        <f t="shared" ca="1" si="18"/>
        <v>#N/A</v>
      </c>
      <c r="AK22" s="200" t="e">
        <f t="shared" ca="1" si="19"/>
        <v>#N/A</v>
      </c>
    </row>
    <row r="23" spans="1:46" ht="27" customHeight="1" x14ac:dyDescent="0.2">
      <c r="A23" s="51">
        <f>'OSNOVNA PLAČA'!A17</f>
        <v>8</v>
      </c>
      <c r="B23" s="158" t="str">
        <f t="shared" ca="1" si="20"/>
        <v>A8</v>
      </c>
      <c r="C23" s="52">
        <f ca="1">IF(LEN(B23)&gt;0,'OSNOVNA PLAČA'!C17,"")</f>
        <v>0</v>
      </c>
      <c r="D23" s="54">
        <f ca="1">IF(LEN(B23)&gt;0,'OSNOVNA PLAČA'!D17,"")</f>
        <v>0</v>
      </c>
      <c r="E23" s="174">
        <f ca="1">IF(LEN(B23)&gt;0,SUM('OBRAČUNANA OSNOVNA PLAČA'!K17:P17),"")</f>
        <v>0</v>
      </c>
      <c r="F23" s="55"/>
      <c r="G23" s="55"/>
      <c r="H23" s="55"/>
      <c r="I23" s="55"/>
      <c r="J23" s="55"/>
      <c r="K23" s="175">
        <f t="shared" si="4"/>
        <v>0</v>
      </c>
      <c r="L23" s="120">
        <f t="shared" ca="1" si="5"/>
        <v>0</v>
      </c>
      <c r="M23" s="120">
        <f t="shared" ca="1" si="6"/>
        <v>0</v>
      </c>
      <c r="N23" s="120">
        <f t="shared" ca="1" si="7"/>
        <v>0</v>
      </c>
      <c r="O23" s="120">
        <f t="shared" ca="1" si="8"/>
        <v>0</v>
      </c>
      <c r="P23" s="176">
        <f t="shared" ca="1" si="9"/>
        <v>0</v>
      </c>
      <c r="Q23" s="176">
        <f ca="1">IF(LEN(B23)&gt;0,'1-6'!Q23-'1-6'!P23,"")</f>
        <v>0</v>
      </c>
      <c r="R23" s="177"/>
      <c r="AA23" s="162">
        <f>ROW()</f>
        <v>23</v>
      </c>
      <c r="AB23" s="200" t="e">
        <f t="shared" ca="1" si="10"/>
        <v>#N/A</v>
      </c>
      <c r="AC23" s="200" t="e">
        <f t="shared" ca="1" si="11"/>
        <v>#N/A</v>
      </c>
      <c r="AD23" s="201" t="e">
        <f t="shared" ca="1" si="12"/>
        <v>#N/A</v>
      </c>
      <c r="AE23" s="200" t="e">
        <f t="shared" ca="1" si="13"/>
        <v>#N/A</v>
      </c>
      <c r="AF23" s="201" t="e">
        <f t="shared" ca="1" si="14"/>
        <v>#N/A</v>
      </c>
      <c r="AG23" s="200" t="e">
        <f t="shared" ca="1" si="15"/>
        <v>#N/A</v>
      </c>
      <c r="AH23" s="200" t="e">
        <f t="shared" ca="1" si="16"/>
        <v>#N/A</v>
      </c>
      <c r="AI23" s="202" t="e">
        <f t="shared" ca="1" si="17"/>
        <v>#N/A</v>
      </c>
      <c r="AJ23" s="200" t="e">
        <f t="shared" ca="1" si="18"/>
        <v>#N/A</v>
      </c>
      <c r="AK23" s="200" t="e">
        <f t="shared" ca="1" si="19"/>
        <v>#N/A</v>
      </c>
    </row>
    <row r="24" spans="1:46" ht="27" customHeight="1" x14ac:dyDescent="0.2">
      <c r="A24" s="51">
        <f>'OSNOVNA PLAČA'!A18</f>
        <v>9</v>
      </c>
      <c r="B24" s="158" t="str">
        <f t="shared" ca="1" si="20"/>
        <v>A9</v>
      </c>
      <c r="C24" s="52">
        <f ca="1">IF(LEN(B24)&gt;0,'OSNOVNA PLAČA'!C18,"")</f>
        <v>0</v>
      </c>
      <c r="D24" s="54">
        <f ca="1">IF(LEN(B24)&gt;0,'OSNOVNA PLAČA'!D18,"")</f>
        <v>0</v>
      </c>
      <c r="E24" s="174">
        <f ca="1">IF(LEN(B24)&gt;0,SUM('OBRAČUNANA OSNOVNA PLAČA'!K18:P18),"")</f>
        <v>0</v>
      </c>
      <c r="F24" s="55"/>
      <c r="G24" s="55"/>
      <c r="H24" s="55"/>
      <c r="I24" s="55"/>
      <c r="J24" s="55"/>
      <c r="K24" s="175">
        <f t="shared" si="4"/>
        <v>0</v>
      </c>
      <c r="L24" s="120">
        <f t="shared" ca="1" si="5"/>
        <v>0</v>
      </c>
      <c r="M24" s="120">
        <f t="shared" ca="1" si="6"/>
        <v>0</v>
      </c>
      <c r="N24" s="120">
        <f t="shared" ca="1" si="7"/>
        <v>0</v>
      </c>
      <c r="O24" s="120">
        <f t="shared" ca="1" si="8"/>
        <v>0</v>
      </c>
      <c r="P24" s="176">
        <f t="shared" ca="1" si="9"/>
        <v>0</v>
      </c>
      <c r="Q24" s="176">
        <f ca="1">IF(LEN(B24)&gt;0,'1-6'!Q24-'1-6'!P24,"")</f>
        <v>0</v>
      </c>
      <c r="R24" s="177"/>
      <c r="AA24" s="162">
        <f>ROW()</f>
        <v>24</v>
      </c>
      <c r="AB24" s="200" t="e">
        <f t="shared" ca="1" si="10"/>
        <v>#N/A</v>
      </c>
      <c r="AC24" s="200" t="e">
        <f t="shared" ca="1" si="11"/>
        <v>#N/A</v>
      </c>
      <c r="AD24" s="201" t="e">
        <f t="shared" ca="1" si="12"/>
        <v>#N/A</v>
      </c>
      <c r="AE24" s="200" t="e">
        <f t="shared" ca="1" si="13"/>
        <v>#N/A</v>
      </c>
      <c r="AF24" s="201" t="e">
        <f t="shared" ca="1" si="14"/>
        <v>#N/A</v>
      </c>
      <c r="AG24" s="200" t="e">
        <f t="shared" ca="1" si="15"/>
        <v>#N/A</v>
      </c>
      <c r="AH24" s="200" t="e">
        <f t="shared" ca="1" si="16"/>
        <v>#N/A</v>
      </c>
      <c r="AI24" s="202" t="e">
        <f t="shared" ca="1" si="17"/>
        <v>#N/A</v>
      </c>
      <c r="AJ24" s="200" t="e">
        <f t="shared" ca="1" si="18"/>
        <v>#N/A</v>
      </c>
      <c r="AK24" s="200" t="e">
        <f t="shared" ca="1" si="19"/>
        <v>#N/A</v>
      </c>
    </row>
    <row r="25" spans="1:46" ht="27" customHeight="1" x14ac:dyDescent="0.2">
      <c r="A25" s="51">
        <f>'OSNOVNA PLAČA'!A19</f>
        <v>10</v>
      </c>
      <c r="B25" s="158" t="str">
        <f t="shared" ca="1" si="20"/>
        <v>A10</v>
      </c>
      <c r="C25" s="52">
        <f ca="1">IF(LEN(B25)&gt;0,'OSNOVNA PLAČA'!C19,"")</f>
        <v>0</v>
      </c>
      <c r="D25" s="54">
        <f ca="1">IF(LEN(B25)&gt;0,'OSNOVNA PLAČA'!D19,"")</f>
        <v>0</v>
      </c>
      <c r="E25" s="174">
        <f ca="1">IF(LEN(B25)&gt;0,SUM('OBRAČUNANA OSNOVNA PLAČA'!K19:P19),"")</f>
        <v>0</v>
      </c>
      <c r="F25" s="55"/>
      <c r="G25" s="55"/>
      <c r="H25" s="55"/>
      <c r="I25" s="55"/>
      <c r="J25" s="55"/>
      <c r="K25" s="175">
        <f t="shared" si="4"/>
        <v>0</v>
      </c>
      <c r="L25" s="120">
        <f t="shared" ca="1" si="5"/>
        <v>0</v>
      </c>
      <c r="M25" s="120">
        <f t="shared" ca="1" si="6"/>
        <v>0</v>
      </c>
      <c r="N25" s="120">
        <f t="shared" ca="1" si="7"/>
        <v>0</v>
      </c>
      <c r="O25" s="120">
        <f t="shared" ca="1" si="8"/>
        <v>0</v>
      </c>
      <c r="P25" s="176">
        <f t="shared" ca="1" si="9"/>
        <v>0</v>
      </c>
      <c r="Q25" s="176">
        <f ca="1">IF(LEN(B25)&gt;0,'1-6'!Q25-'1-6'!P25,"")</f>
        <v>0</v>
      </c>
      <c r="R25" s="177"/>
      <c r="AA25" s="162">
        <f>ROW()</f>
        <v>25</v>
      </c>
      <c r="AB25" s="200" t="e">
        <f t="shared" ca="1" si="10"/>
        <v>#N/A</v>
      </c>
      <c r="AC25" s="200" t="e">
        <f t="shared" ca="1" si="11"/>
        <v>#N/A</v>
      </c>
      <c r="AD25" s="201" t="e">
        <f t="shared" ca="1" si="12"/>
        <v>#N/A</v>
      </c>
      <c r="AE25" s="200" t="e">
        <f t="shared" ca="1" si="13"/>
        <v>#N/A</v>
      </c>
      <c r="AF25" s="201" t="e">
        <f t="shared" ca="1" si="14"/>
        <v>#N/A</v>
      </c>
      <c r="AG25" s="200" t="e">
        <f t="shared" ca="1" si="15"/>
        <v>#N/A</v>
      </c>
      <c r="AH25" s="200" t="e">
        <f t="shared" ca="1" si="16"/>
        <v>#N/A</v>
      </c>
      <c r="AI25" s="202" t="e">
        <f t="shared" ca="1" si="17"/>
        <v>#N/A</v>
      </c>
      <c r="AJ25" s="200" t="e">
        <f t="shared" ca="1" si="18"/>
        <v>#N/A</v>
      </c>
      <c r="AK25" s="200" t="e">
        <f t="shared" ca="1" si="19"/>
        <v>#N/A</v>
      </c>
    </row>
    <row r="26" spans="1:46" ht="27" customHeight="1" x14ac:dyDescent="0.2">
      <c r="A26" s="51">
        <f>'OSNOVNA PLAČA'!A20</f>
        <v>11</v>
      </c>
      <c r="B26" s="158" t="str">
        <f t="shared" ca="1" si="20"/>
        <v>A11</v>
      </c>
      <c r="C26" s="52" t="str">
        <f ca="1">IF(LEN(B26)&gt;0,'OSNOVNA PLAČA'!C20,"")</f>
        <v>IV</v>
      </c>
      <c r="D26" s="54">
        <f ca="1">IF(LEN(B26)&gt;0,'OSNOVNA PLAČA'!D20,"")</f>
        <v>34</v>
      </c>
      <c r="E26" s="174">
        <f ca="1">IF(LEN(B26)&gt;0,SUM('OBRAČUNANA OSNOVNA PLAČA'!K20:P20),"")</f>
        <v>12000</v>
      </c>
      <c r="F26" s="55"/>
      <c r="G26" s="55"/>
      <c r="H26" s="55"/>
      <c r="I26" s="55"/>
      <c r="J26" s="55"/>
      <c r="K26" s="175">
        <f t="shared" si="4"/>
        <v>0</v>
      </c>
      <c r="L26" s="120">
        <f t="shared" ca="1" si="5"/>
        <v>0</v>
      </c>
      <c r="M26" s="120">
        <f t="shared" ca="1" si="6"/>
        <v>0</v>
      </c>
      <c r="N26" s="120">
        <f t="shared" ca="1" si="7"/>
        <v>0</v>
      </c>
      <c r="O26" s="120">
        <f t="shared" ca="1" si="8"/>
        <v>0</v>
      </c>
      <c r="P26" s="176">
        <f t="shared" ca="1" si="9"/>
        <v>0</v>
      </c>
      <c r="Q26" s="176">
        <f ca="1">IF(LEN(B26)&gt;0,'1-6'!Q26-'1-6'!P26,"")</f>
        <v>3000</v>
      </c>
      <c r="R26" s="177"/>
      <c r="AA26" s="162">
        <f>ROW()</f>
        <v>26</v>
      </c>
      <c r="AB26" s="200" t="e">
        <f t="shared" ca="1" si="10"/>
        <v>#N/A</v>
      </c>
      <c r="AC26" s="200" t="e">
        <f t="shared" ca="1" si="11"/>
        <v>#N/A</v>
      </c>
      <c r="AD26" s="201" t="e">
        <f t="shared" ca="1" si="12"/>
        <v>#N/A</v>
      </c>
      <c r="AE26" s="200" t="e">
        <f t="shared" ca="1" si="13"/>
        <v>#N/A</v>
      </c>
      <c r="AF26" s="201" t="e">
        <f t="shared" ca="1" si="14"/>
        <v>#N/A</v>
      </c>
      <c r="AG26" s="200" t="e">
        <f t="shared" ca="1" si="15"/>
        <v>#N/A</v>
      </c>
      <c r="AH26" s="200" t="e">
        <f t="shared" ca="1" si="16"/>
        <v>#N/A</v>
      </c>
      <c r="AI26" s="202" t="e">
        <f t="shared" ca="1" si="17"/>
        <v>#N/A</v>
      </c>
      <c r="AJ26" s="200" t="e">
        <f t="shared" ca="1" si="18"/>
        <v>#N/A</v>
      </c>
      <c r="AK26" s="200" t="e">
        <f t="shared" ca="1" si="19"/>
        <v>#N/A</v>
      </c>
    </row>
    <row r="27" spans="1:46" ht="27" customHeight="1" x14ac:dyDescent="0.2">
      <c r="A27" s="51">
        <f>'OSNOVNA PLAČA'!A21</f>
        <v>12</v>
      </c>
      <c r="B27" s="158" t="str">
        <f t="shared" ca="1" si="20"/>
        <v>A12</v>
      </c>
      <c r="C27" s="52">
        <f ca="1">IF(LEN(B27)&gt;0,'OSNOVNA PLAČA'!C21,"")</f>
        <v>0</v>
      </c>
      <c r="D27" s="54">
        <f ca="1">IF(LEN(B27)&gt;0,'OSNOVNA PLAČA'!D21,"")</f>
        <v>0</v>
      </c>
      <c r="E27" s="174">
        <f ca="1">IF(LEN(B27)&gt;0,SUM('OBRAČUNANA OSNOVNA PLAČA'!K21:P21),"")</f>
        <v>0</v>
      </c>
      <c r="F27" s="55"/>
      <c r="G27" s="55"/>
      <c r="H27" s="55"/>
      <c r="I27" s="55"/>
      <c r="J27" s="55"/>
      <c r="K27" s="175">
        <f t="shared" si="4"/>
        <v>0</v>
      </c>
      <c r="L27" s="120">
        <f t="shared" ca="1" si="5"/>
        <v>0</v>
      </c>
      <c r="M27" s="120">
        <f t="shared" ca="1" si="6"/>
        <v>0</v>
      </c>
      <c r="N27" s="120">
        <f t="shared" ca="1" si="7"/>
        <v>0</v>
      </c>
      <c r="O27" s="120">
        <f t="shared" ca="1" si="8"/>
        <v>0</v>
      </c>
      <c r="P27" s="176">
        <f t="shared" ca="1" si="9"/>
        <v>0</v>
      </c>
      <c r="Q27" s="176">
        <f ca="1">IF(LEN(B27)&gt;0,'1-6'!Q27-'1-6'!P27,"")</f>
        <v>0</v>
      </c>
      <c r="R27" s="177"/>
      <c r="AA27" s="162">
        <f>ROW()</f>
        <v>27</v>
      </c>
      <c r="AB27" s="200" t="e">
        <f t="shared" ca="1" si="10"/>
        <v>#N/A</v>
      </c>
      <c r="AC27" s="200" t="e">
        <f t="shared" ca="1" si="11"/>
        <v>#N/A</v>
      </c>
      <c r="AD27" s="201" t="e">
        <f t="shared" ca="1" si="12"/>
        <v>#N/A</v>
      </c>
      <c r="AE27" s="200" t="e">
        <f t="shared" ca="1" si="13"/>
        <v>#N/A</v>
      </c>
      <c r="AF27" s="201" t="e">
        <f t="shared" ca="1" si="14"/>
        <v>#N/A</v>
      </c>
      <c r="AG27" s="200" t="e">
        <f t="shared" ca="1" si="15"/>
        <v>#N/A</v>
      </c>
      <c r="AH27" s="200" t="e">
        <f t="shared" ca="1" si="16"/>
        <v>#N/A</v>
      </c>
      <c r="AI27" s="202" t="e">
        <f t="shared" ca="1" si="17"/>
        <v>#N/A</v>
      </c>
      <c r="AJ27" s="200" t="e">
        <f t="shared" ca="1" si="18"/>
        <v>#N/A</v>
      </c>
      <c r="AK27" s="200" t="e">
        <f t="shared" ca="1" si="19"/>
        <v>#N/A</v>
      </c>
    </row>
    <row r="28" spans="1:46" ht="27" customHeight="1" x14ac:dyDescent="0.2">
      <c r="A28" s="51">
        <f>'OSNOVNA PLAČA'!A22</f>
        <v>13</v>
      </c>
      <c r="B28" s="158" t="str">
        <f t="shared" ca="1" si="20"/>
        <v>A13</v>
      </c>
      <c r="C28" s="52">
        <f ca="1">IF(LEN(B28)&gt;0,'OSNOVNA PLAČA'!C22,"")</f>
        <v>0</v>
      </c>
      <c r="D28" s="54">
        <f ca="1">IF(LEN(B28)&gt;0,'OSNOVNA PLAČA'!D22,"")</f>
        <v>0</v>
      </c>
      <c r="E28" s="174">
        <f ca="1">IF(LEN(B28)&gt;0,SUM('OBRAČUNANA OSNOVNA PLAČA'!K22:P22),"")</f>
        <v>0</v>
      </c>
      <c r="F28" s="55"/>
      <c r="G28" s="55"/>
      <c r="H28" s="55"/>
      <c r="I28" s="55"/>
      <c r="J28" s="55"/>
      <c r="K28" s="175">
        <f t="shared" si="4"/>
        <v>0</v>
      </c>
      <c r="L28" s="120">
        <f t="shared" ca="1" si="5"/>
        <v>0</v>
      </c>
      <c r="M28" s="120">
        <f t="shared" ca="1" si="6"/>
        <v>0</v>
      </c>
      <c r="N28" s="120">
        <f t="shared" ca="1" si="7"/>
        <v>0</v>
      </c>
      <c r="O28" s="120">
        <f t="shared" ca="1" si="8"/>
        <v>0</v>
      </c>
      <c r="P28" s="176">
        <f t="shared" ca="1" si="9"/>
        <v>0</v>
      </c>
      <c r="Q28" s="176">
        <f ca="1">IF(LEN(B28)&gt;0,'1-6'!Q28-'1-6'!P28,"")</f>
        <v>0</v>
      </c>
      <c r="R28" s="177"/>
      <c r="AA28" s="162">
        <f>ROW()</f>
        <v>28</v>
      </c>
      <c r="AB28" s="200" t="e">
        <f t="shared" ca="1" si="10"/>
        <v>#N/A</v>
      </c>
      <c r="AC28" s="200" t="e">
        <f t="shared" ca="1" si="11"/>
        <v>#N/A</v>
      </c>
      <c r="AD28" s="201" t="e">
        <f t="shared" ca="1" si="12"/>
        <v>#N/A</v>
      </c>
      <c r="AE28" s="200" t="e">
        <f t="shared" ca="1" si="13"/>
        <v>#N/A</v>
      </c>
      <c r="AF28" s="201" t="e">
        <f t="shared" ca="1" si="14"/>
        <v>#N/A</v>
      </c>
      <c r="AG28" s="200" t="e">
        <f t="shared" ca="1" si="15"/>
        <v>#N/A</v>
      </c>
      <c r="AH28" s="200" t="e">
        <f t="shared" ca="1" si="16"/>
        <v>#N/A</v>
      </c>
      <c r="AI28" s="202" t="e">
        <f t="shared" ca="1" si="17"/>
        <v>#N/A</v>
      </c>
      <c r="AJ28" s="200" t="e">
        <f t="shared" ca="1" si="18"/>
        <v>#N/A</v>
      </c>
      <c r="AK28" s="200" t="e">
        <f t="shared" ca="1" si="19"/>
        <v>#N/A</v>
      </c>
    </row>
    <row r="29" spans="1:46" ht="27" customHeight="1" x14ac:dyDescent="0.2">
      <c r="A29" s="51">
        <f>'OSNOVNA PLAČA'!A23</f>
        <v>14</v>
      </c>
      <c r="B29" s="158" t="str">
        <f t="shared" ca="1" si="20"/>
        <v>A14</v>
      </c>
      <c r="C29" s="52">
        <f ca="1">IF(LEN(B29)&gt;0,'OSNOVNA PLAČA'!C23,"")</f>
        <v>0</v>
      </c>
      <c r="D29" s="54">
        <f ca="1">IF(LEN(B29)&gt;0,'OSNOVNA PLAČA'!D23,"")</f>
        <v>0</v>
      </c>
      <c r="E29" s="174">
        <f ca="1">IF(LEN(B29)&gt;0,SUM('OBRAČUNANA OSNOVNA PLAČA'!K23:P23),"")</f>
        <v>0</v>
      </c>
      <c r="F29" s="55"/>
      <c r="G29" s="55"/>
      <c r="H29" s="55"/>
      <c r="I29" s="55"/>
      <c r="J29" s="55"/>
      <c r="K29" s="175">
        <f t="shared" si="4"/>
        <v>0</v>
      </c>
      <c r="L29" s="120">
        <f t="shared" ca="1" si="5"/>
        <v>0</v>
      </c>
      <c r="M29" s="120">
        <f t="shared" ca="1" si="6"/>
        <v>0</v>
      </c>
      <c r="N29" s="120">
        <f t="shared" ca="1" si="7"/>
        <v>0</v>
      </c>
      <c r="O29" s="120">
        <f t="shared" ca="1" si="8"/>
        <v>0</v>
      </c>
      <c r="P29" s="176">
        <f t="shared" ca="1" si="9"/>
        <v>0</v>
      </c>
      <c r="Q29" s="176">
        <f ca="1">IF(LEN(B29)&gt;0,'1-6'!Q29-'1-6'!P29,"")</f>
        <v>0</v>
      </c>
      <c r="R29" s="177"/>
      <c r="AA29" s="162">
        <f>ROW()</f>
        <v>29</v>
      </c>
      <c r="AB29" s="200" t="e">
        <f t="shared" ca="1" si="10"/>
        <v>#N/A</v>
      </c>
      <c r="AC29" s="200" t="e">
        <f t="shared" ca="1" si="11"/>
        <v>#N/A</v>
      </c>
      <c r="AD29" s="201" t="e">
        <f t="shared" ca="1" si="12"/>
        <v>#N/A</v>
      </c>
      <c r="AE29" s="200" t="e">
        <f t="shared" ca="1" si="13"/>
        <v>#N/A</v>
      </c>
      <c r="AF29" s="201" t="e">
        <f t="shared" ca="1" si="14"/>
        <v>#N/A</v>
      </c>
      <c r="AG29" s="200" t="e">
        <f t="shared" ca="1" si="15"/>
        <v>#N/A</v>
      </c>
      <c r="AH29" s="200" t="e">
        <f t="shared" ca="1" si="16"/>
        <v>#N/A</v>
      </c>
      <c r="AI29" s="202" t="e">
        <f t="shared" ca="1" si="17"/>
        <v>#N/A</v>
      </c>
      <c r="AJ29" s="200" t="e">
        <f t="shared" ca="1" si="18"/>
        <v>#N/A</v>
      </c>
      <c r="AK29" s="200" t="e">
        <f t="shared" ca="1" si="19"/>
        <v>#N/A</v>
      </c>
    </row>
    <row r="30" spans="1:46" ht="27" customHeight="1" x14ac:dyDescent="0.2">
      <c r="A30" s="51">
        <f>'OSNOVNA PLAČA'!A24</f>
        <v>15</v>
      </c>
      <c r="B30" s="158" t="str">
        <f t="shared" ca="1" si="20"/>
        <v>A15</v>
      </c>
      <c r="C30" s="52">
        <f ca="1">IF(LEN(B30)&gt;0,'OSNOVNA PLAČA'!C24,"")</f>
        <v>0</v>
      </c>
      <c r="D30" s="54">
        <f ca="1">IF(LEN(B30)&gt;0,'OSNOVNA PLAČA'!D24,"")</f>
        <v>0</v>
      </c>
      <c r="E30" s="174">
        <f ca="1">IF(LEN(B30)&gt;0,SUM('OBRAČUNANA OSNOVNA PLAČA'!K24:P24),"")</f>
        <v>0</v>
      </c>
      <c r="F30" s="55"/>
      <c r="G30" s="55"/>
      <c r="H30" s="55"/>
      <c r="I30" s="55"/>
      <c r="J30" s="55"/>
      <c r="K30" s="175">
        <f t="shared" si="4"/>
        <v>0</v>
      </c>
      <c r="L30" s="120">
        <f t="shared" ca="1" si="5"/>
        <v>0</v>
      </c>
      <c r="M30" s="120">
        <f t="shared" ca="1" si="6"/>
        <v>0</v>
      </c>
      <c r="N30" s="120">
        <f t="shared" ca="1" si="7"/>
        <v>0</v>
      </c>
      <c r="O30" s="120">
        <f t="shared" ca="1" si="8"/>
        <v>0</v>
      </c>
      <c r="P30" s="176">
        <f t="shared" ca="1" si="9"/>
        <v>0</v>
      </c>
      <c r="Q30" s="176">
        <f ca="1">IF(LEN(B30)&gt;0,'1-6'!Q30-'1-6'!P30,"")</f>
        <v>0</v>
      </c>
      <c r="R30" s="177"/>
      <c r="AA30" s="162">
        <f>ROW()</f>
        <v>30</v>
      </c>
      <c r="AB30" s="200" t="e">
        <f t="shared" ca="1" si="10"/>
        <v>#N/A</v>
      </c>
      <c r="AC30" s="200" t="e">
        <f t="shared" ca="1" si="11"/>
        <v>#N/A</v>
      </c>
      <c r="AD30" s="201" t="e">
        <f t="shared" ca="1" si="12"/>
        <v>#N/A</v>
      </c>
      <c r="AE30" s="200" t="e">
        <f t="shared" ca="1" si="13"/>
        <v>#N/A</v>
      </c>
      <c r="AF30" s="201" t="e">
        <f t="shared" ca="1" si="14"/>
        <v>#N/A</v>
      </c>
      <c r="AG30" s="200" t="e">
        <f t="shared" ca="1" si="15"/>
        <v>#N/A</v>
      </c>
      <c r="AH30" s="200" t="e">
        <f t="shared" ca="1" si="16"/>
        <v>#N/A</v>
      </c>
      <c r="AI30" s="202" t="e">
        <f t="shared" ca="1" si="17"/>
        <v>#N/A</v>
      </c>
      <c r="AJ30" s="200" t="e">
        <f t="shared" ca="1" si="18"/>
        <v>#N/A</v>
      </c>
      <c r="AK30" s="200" t="e">
        <f t="shared" ca="1" si="19"/>
        <v>#N/A</v>
      </c>
    </row>
    <row r="31" spans="1:46" ht="27" customHeight="1" x14ac:dyDescent="0.2">
      <c r="A31" s="51">
        <f>'OSNOVNA PLAČA'!A25</f>
        <v>16</v>
      </c>
      <c r="B31" s="158" t="str">
        <f t="shared" ca="1" si="20"/>
        <v>A16</v>
      </c>
      <c r="C31" s="52">
        <f ca="1">IF(LEN(B31)&gt;0,'OSNOVNA PLAČA'!C25,"")</f>
        <v>0</v>
      </c>
      <c r="D31" s="54">
        <f ca="1">IF(LEN(B31)&gt;0,'OSNOVNA PLAČA'!D25,"")</f>
        <v>0</v>
      </c>
      <c r="E31" s="174">
        <f ca="1">IF(LEN(B31)&gt;0,SUM('OBRAČUNANA OSNOVNA PLAČA'!K25:P25),"")</f>
        <v>0</v>
      </c>
      <c r="F31" s="55"/>
      <c r="G31" s="55"/>
      <c r="H31" s="55"/>
      <c r="I31" s="55"/>
      <c r="J31" s="55"/>
      <c r="K31" s="175">
        <f t="shared" si="4"/>
        <v>0</v>
      </c>
      <c r="L31" s="120">
        <f t="shared" ca="1" si="5"/>
        <v>0</v>
      </c>
      <c r="M31" s="120">
        <f t="shared" ca="1" si="6"/>
        <v>0</v>
      </c>
      <c r="N31" s="120">
        <f t="shared" ca="1" si="7"/>
        <v>0</v>
      </c>
      <c r="O31" s="120">
        <f t="shared" ca="1" si="8"/>
        <v>0</v>
      </c>
      <c r="P31" s="176">
        <f t="shared" ca="1" si="9"/>
        <v>0</v>
      </c>
      <c r="Q31" s="176">
        <f ca="1">IF(LEN(B31)&gt;0,'1-6'!Q31-'1-6'!P31,"")</f>
        <v>0</v>
      </c>
      <c r="R31" s="177"/>
      <c r="AA31" s="162">
        <f>ROW()</f>
        <v>31</v>
      </c>
      <c r="AB31" s="200" t="e">
        <f t="shared" ca="1" si="10"/>
        <v>#N/A</v>
      </c>
      <c r="AC31" s="200" t="e">
        <f t="shared" ca="1" si="11"/>
        <v>#N/A</v>
      </c>
      <c r="AD31" s="201" t="e">
        <f t="shared" ca="1" si="12"/>
        <v>#N/A</v>
      </c>
      <c r="AE31" s="200" t="e">
        <f t="shared" ca="1" si="13"/>
        <v>#N/A</v>
      </c>
      <c r="AF31" s="201" t="e">
        <f t="shared" ca="1" si="14"/>
        <v>#N/A</v>
      </c>
      <c r="AG31" s="200" t="e">
        <f t="shared" ca="1" si="15"/>
        <v>#N/A</v>
      </c>
      <c r="AH31" s="200" t="e">
        <f t="shared" ca="1" si="16"/>
        <v>#N/A</v>
      </c>
      <c r="AI31" s="202" t="e">
        <f t="shared" ca="1" si="17"/>
        <v>#N/A</v>
      </c>
      <c r="AJ31" s="200" t="e">
        <f t="shared" ca="1" si="18"/>
        <v>#N/A</v>
      </c>
      <c r="AK31" s="200" t="e">
        <f t="shared" ca="1" si="19"/>
        <v>#N/A</v>
      </c>
    </row>
    <row r="32" spans="1:46" ht="27" customHeight="1" x14ac:dyDescent="0.2">
      <c r="A32" s="51">
        <f>'OSNOVNA PLAČA'!A26</f>
        <v>17</v>
      </c>
      <c r="B32" s="158" t="str">
        <f t="shared" ca="1" si="20"/>
        <v>A17</v>
      </c>
      <c r="C32" s="52">
        <f ca="1">IF(LEN(B32)&gt;0,'OSNOVNA PLAČA'!C26,"")</f>
        <v>0</v>
      </c>
      <c r="D32" s="54">
        <f ca="1">IF(LEN(B32)&gt;0,'OSNOVNA PLAČA'!D26,"")</f>
        <v>0</v>
      </c>
      <c r="E32" s="174">
        <f ca="1">IF(LEN(B32)&gt;0,SUM('OBRAČUNANA OSNOVNA PLAČA'!K26:P26),"")</f>
        <v>0</v>
      </c>
      <c r="F32" s="55"/>
      <c r="G32" s="55"/>
      <c r="H32" s="55"/>
      <c r="I32" s="55"/>
      <c r="J32" s="55"/>
      <c r="K32" s="175">
        <f t="shared" si="4"/>
        <v>0</v>
      </c>
      <c r="L32" s="120">
        <f t="shared" ca="1" si="5"/>
        <v>0</v>
      </c>
      <c r="M32" s="120">
        <f t="shared" ca="1" si="6"/>
        <v>0</v>
      </c>
      <c r="N32" s="120">
        <f t="shared" ca="1" si="7"/>
        <v>0</v>
      </c>
      <c r="O32" s="120">
        <f t="shared" ca="1" si="8"/>
        <v>0</v>
      </c>
      <c r="P32" s="176">
        <f t="shared" ca="1" si="9"/>
        <v>0</v>
      </c>
      <c r="Q32" s="176">
        <f ca="1">IF(LEN(B32)&gt;0,'1-6'!Q32-'1-6'!P32,"")</f>
        <v>0</v>
      </c>
      <c r="R32" s="177"/>
      <c r="AA32" s="162">
        <f>ROW()</f>
        <v>32</v>
      </c>
      <c r="AB32" s="200" t="e">
        <f t="shared" ca="1" si="10"/>
        <v>#N/A</v>
      </c>
      <c r="AC32" s="200" t="e">
        <f t="shared" ca="1" si="11"/>
        <v>#N/A</v>
      </c>
      <c r="AD32" s="201" t="e">
        <f t="shared" ca="1" si="12"/>
        <v>#N/A</v>
      </c>
      <c r="AE32" s="200" t="e">
        <f t="shared" ca="1" si="13"/>
        <v>#N/A</v>
      </c>
      <c r="AF32" s="201" t="e">
        <f t="shared" ca="1" si="14"/>
        <v>#N/A</v>
      </c>
      <c r="AG32" s="200" t="e">
        <f t="shared" ca="1" si="15"/>
        <v>#N/A</v>
      </c>
      <c r="AH32" s="200" t="e">
        <f t="shared" ca="1" si="16"/>
        <v>#N/A</v>
      </c>
      <c r="AI32" s="202" t="e">
        <f t="shared" ca="1" si="17"/>
        <v>#N/A</v>
      </c>
      <c r="AJ32" s="200" t="e">
        <f t="shared" ca="1" si="18"/>
        <v>#N/A</v>
      </c>
      <c r="AK32" s="200" t="e">
        <f t="shared" ca="1" si="19"/>
        <v>#N/A</v>
      </c>
    </row>
    <row r="33" spans="1:37" ht="27" customHeight="1" x14ac:dyDescent="0.2">
      <c r="A33" s="51">
        <f>'OSNOVNA PLAČA'!A27</f>
        <v>18</v>
      </c>
      <c r="B33" s="158" t="str">
        <f t="shared" ca="1" si="20"/>
        <v>A18</v>
      </c>
      <c r="C33" s="52">
        <f ca="1">IF(LEN(B33)&gt;0,'OSNOVNA PLAČA'!C27,"")</f>
        <v>0</v>
      </c>
      <c r="D33" s="54">
        <f ca="1">IF(LEN(B33)&gt;0,'OSNOVNA PLAČA'!D27,"")</f>
        <v>0</v>
      </c>
      <c r="E33" s="174">
        <f ca="1">IF(LEN(B33)&gt;0,SUM('OBRAČUNANA OSNOVNA PLAČA'!K27:P27),"")</f>
        <v>0</v>
      </c>
      <c r="F33" s="55"/>
      <c r="G33" s="55"/>
      <c r="H33" s="55"/>
      <c r="I33" s="55"/>
      <c r="J33" s="55"/>
      <c r="K33" s="175">
        <f t="shared" si="4"/>
        <v>0</v>
      </c>
      <c r="L33" s="120">
        <f t="shared" ca="1" si="5"/>
        <v>0</v>
      </c>
      <c r="M33" s="120">
        <f t="shared" ca="1" si="6"/>
        <v>0</v>
      </c>
      <c r="N33" s="120">
        <f t="shared" ca="1" si="7"/>
        <v>0</v>
      </c>
      <c r="O33" s="120">
        <f t="shared" ca="1" si="8"/>
        <v>0</v>
      </c>
      <c r="P33" s="176">
        <f t="shared" ca="1" si="9"/>
        <v>0</v>
      </c>
      <c r="Q33" s="176">
        <f ca="1">IF(LEN(B33)&gt;0,'1-6'!Q33-'1-6'!P33,"")</f>
        <v>0</v>
      </c>
      <c r="R33" s="177"/>
      <c r="AA33" s="162">
        <f>ROW()</f>
        <v>33</v>
      </c>
      <c r="AB33" s="200" t="e">
        <f t="shared" ca="1" si="10"/>
        <v>#N/A</v>
      </c>
      <c r="AC33" s="200" t="e">
        <f t="shared" ca="1" si="11"/>
        <v>#N/A</v>
      </c>
      <c r="AD33" s="201" t="e">
        <f t="shared" ca="1" si="12"/>
        <v>#N/A</v>
      </c>
      <c r="AE33" s="200" t="e">
        <f t="shared" ca="1" si="13"/>
        <v>#N/A</v>
      </c>
      <c r="AF33" s="201" t="e">
        <f t="shared" ca="1" si="14"/>
        <v>#N/A</v>
      </c>
      <c r="AG33" s="200" t="e">
        <f t="shared" ca="1" si="15"/>
        <v>#N/A</v>
      </c>
      <c r="AH33" s="200" t="e">
        <f t="shared" ca="1" si="16"/>
        <v>#N/A</v>
      </c>
      <c r="AI33" s="202" t="e">
        <f t="shared" ca="1" si="17"/>
        <v>#N/A</v>
      </c>
      <c r="AJ33" s="200" t="e">
        <f t="shared" ca="1" si="18"/>
        <v>#N/A</v>
      </c>
      <c r="AK33" s="200" t="e">
        <f t="shared" ca="1" si="19"/>
        <v>#N/A</v>
      </c>
    </row>
    <row r="34" spans="1:37" ht="27" customHeight="1" x14ac:dyDescent="0.2">
      <c r="A34" s="51">
        <f>'OSNOVNA PLAČA'!A28</f>
        <v>19</v>
      </c>
      <c r="B34" s="158" t="str">
        <f t="shared" ca="1" si="20"/>
        <v>A19</v>
      </c>
      <c r="C34" s="52">
        <f ca="1">IF(LEN(B34)&gt;0,'OSNOVNA PLAČA'!C28,"")</f>
        <v>0</v>
      </c>
      <c r="D34" s="54">
        <f ca="1">IF(LEN(B34)&gt;0,'OSNOVNA PLAČA'!D28,"")</f>
        <v>0</v>
      </c>
      <c r="E34" s="174">
        <f ca="1">IF(LEN(B34)&gt;0,SUM('OBRAČUNANA OSNOVNA PLAČA'!K28:P28),"")</f>
        <v>0</v>
      </c>
      <c r="F34" s="55"/>
      <c r="G34" s="55"/>
      <c r="H34" s="55"/>
      <c r="I34" s="55"/>
      <c r="J34" s="55"/>
      <c r="K34" s="175">
        <f t="shared" si="4"/>
        <v>0</v>
      </c>
      <c r="L34" s="120">
        <f t="shared" ca="1" si="5"/>
        <v>0</v>
      </c>
      <c r="M34" s="120">
        <f t="shared" ca="1" si="6"/>
        <v>0</v>
      </c>
      <c r="N34" s="120">
        <f t="shared" ca="1" si="7"/>
        <v>0</v>
      </c>
      <c r="O34" s="120">
        <f t="shared" ca="1" si="8"/>
        <v>0</v>
      </c>
      <c r="P34" s="176">
        <f t="shared" ca="1" si="9"/>
        <v>0</v>
      </c>
      <c r="Q34" s="176">
        <f ca="1">IF(LEN(B34)&gt;0,'1-6'!Q34-'1-6'!P34,"")</f>
        <v>0</v>
      </c>
      <c r="R34" s="177"/>
      <c r="AA34" s="162">
        <f>ROW()</f>
        <v>34</v>
      </c>
      <c r="AB34" s="200" t="e">
        <f t="shared" ca="1" si="10"/>
        <v>#N/A</v>
      </c>
      <c r="AC34" s="200" t="e">
        <f t="shared" ca="1" si="11"/>
        <v>#N/A</v>
      </c>
      <c r="AD34" s="201" t="e">
        <f t="shared" ca="1" si="12"/>
        <v>#N/A</v>
      </c>
      <c r="AE34" s="200" t="e">
        <f t="shared" ca="1" si="13"/>
        <v>#N/A</v>
      </c>
      <c r="AF34" s="201" t="e">
        <f t="shared" ca="1" si="14"/>
        <v>#N/A</v>
      </c>
      <c r="AG34" s="200" t="e">
        <f t="shared" ca="1" si="15"/>
        <v>#N/A</v>
      </c>
      <c r="AH34" s="200" t="e">
        <f t="shared" ca="1" si="16"/>
        <v>#N/A</v>
      </c>
      <c r="AI34" s="202" t="e">
        <f t="shared" ca="1" si="17"/>
        <v>#N/A</v>
      </c>
      <c r="AJ34" s="200" t="e">
        <f t="shared" ca="1" si="18"/>
        <v>#N/A</v>
      </c>
      <c r="AK34" s="200" t="e">
        <f t="shared" ca="1" si="19"/>
        <v>#N/A</v>
      </c>
    </row>
    <row r="35" spans="1:37" ht="27" customHeight="1" x14ac:dyDescent="0.2">
      <c r="A35" s="51">
        <f>'OSNOVNA PLAČA'!A29</f>
        <v>20</v>
      </c>
      <c r="B35" s="158" t="str">
        <f t="shared" ca="1" si="20"/>
        <v>A20</v>
      </c>
      <c r="C35" s="52">
        <f ca="1">IF(LEN(B35)&gt;0,'OSNOVNA PLAČA'!C29,"")</f>
        <v>0</v>
      </c>
      <c r="D35" s="54">
        <f ca="1">IF(LEN(B35)&gt;0,'OSNOVNA PLAČA'!D29,"")</f>
        <v>0</v>
      </c>
      <c r="E35" s="174">
        <f ca="1">IF(LEN(B35)&gt;0,SUM('OBRAČUNANA OSNOVNA PLAČA'!K29:P29),"")</f>
        <v>0</v>
      </c>
      <c r="F35" s="55"/>
      <c r="G35" s="55"/>
      <c r="H35" s="55"/>
      <c r="I35" s="55"/>
      <c r="J35" s="55"/>
      <c r="K35" s="175">
        <f t="shared" si="4"/>
        <v>0</v>
      </c>
      <c r="L35" s="120">
        <f t="shared" ca="1" si="5"/>
        <v>0</v>
      </c>
      <c r="M35" s="120">
        <f t="shared" ca="1" si="6"/>
        <v>0</v>
      </c>
      <c r="N35" s="120">
        <f t="shared" ca="1" si="7"/>
        <v>0</v>
      </c>
      <c r="O35" s="120">
        <f t="shared" ca="1" si="8"/>
        <v>0</v>
      </c>
      <c r="P35" s="176">
        <f t="shared" ca="1" si="9"/>
        <v>0</v>
      </c>
      <c r="Q35" s="176">
        <f ca="1">IF(LEN(B35)&gt;0,'1-6'!Q35-'1-6'!P35,"")</f>
        <v>0</v>
      </c>
      <c r="R35" s="177"/>
      <c r="AA35" s="162">
        <f>ROW()</f>
        <v>35</v>
      </c>
      <c r="AB35" s="200" t="e">
        <f t="shared" ca="1" si="10"/>
        <v>#N/A</v>
      </c>
      <c r="AC35" s="200" t="e">
        <f t="shared" ca="1" si="11"/>
        <v>#N/A</v>
      </c>
      <c r="AD35" s="201" t="e">
        <f t="shared" ca="1" si="12"/>
        <v>#N/A</v>
      </c>
      <c r="AE35" s="200" t="e">
        <f t="shared" ca="1" si="13"/>
        <v>#N/A</v>
      </c>
      <c r="AF35" s="201" t="e">
        <f t="shared" ca="1" si="14"/>
        <v>#N/A</v>
      </c>
      <c r="AG35" s="200" t="e">
        <f t="shared" ca="1" si="15"/>
        <v>#N/A</v>
      </c>
      <c r="AH35" s="200" t="e">
        <f t="shared" ca="1" si="16"/>
        <v>#N/A</v>
      </c>
      <c r="AI35" s="202" t="e">
        <f t="shared" ca="1" si="17"/>
        <v>#N/A</v>
      </c>
      <c r="AJ35" s="200" t="e">
        <f t="shared" ca="1" si="18"/>
        <v>#N/A</v>
      </c>
      <c r="AK35" s="200" t="e">
        <f t="shared" ca="1" si="19"/>
        <v>#N/A</v>
      </c>
    </row>
    <row r="36" spans="1:37" ht="27" customHeight="1" x14ac:dyDescent="0.2">
      <c r="A36" s="51">
        <f>'OSNOVNA PLAČA'!A30</f>
        <v>21</v>
      </c>
      <c r="B36" s="158" t="str">
        <f t="shared" ca="1" si="20"/>
        <v>A21</v>
      </c>
      <c r="C36" s="52">
        <f ca="1">IF(LEN(B36)&gt;0,'OSNOVNA PLAČA'!C30,"")</f>
        <v>0</v>
      </c>
      <c r="D36" s="54">
        <f ca="1">IF(LEN(B36)&gt;0,'OSNOVNA PLAČA'!D30,"")</f>
        <v>0</v>
      </c>
      <c r="E36" s="174">
        <f ca="1">IF(LEN(B36)&gt;0,SUM('OBRAČUNANA OSNOVNA PLAČA'!K30:P30),"")</f>
        <v>0</v>
      </c>
      <c r="F36" s="55"/>
      <c r="G36" s="55"/>
      <c r="H36" s="55"/>
      <c r="I36" s="55"/>
      <c r="J36" s="55"/>
      <c r="K36" s="175">
        <f t="shared" si="4"/>
        <v>0</v>
      </c>
      <c r="L36" s="120">
        <f t="shared" ca="1" si="5"/>
        <v>0</v>
      </c>
      <c r="M36" s="120">
        <f t="shared" ca="1" si="6"/>
        <v>0</v>
      </c>
      <c r="N36" s="120">
        <f t="shared" ca="1" si="7"/>
        <v>0</v>
      </c>
      <c r="O36" s="120">
        <f t="shared" ca="1" si="8"/>
        <v>0</v>
      </c>
      <c r="P36" s="176">
        <f t="shared" ca="1" si="9"/>
        <v>0</v>
      </c>
      <c r="Q36" s="176">
        <f ca="1">IF(LEN(B36)&gt;0,'1-6'!Q36-'1-6'!P36,"")</f>
        <v>0</v>
      </c>
      <c r="R36" s="177"/>
      <c r="AA36" s="162">
        <f>ROW()</f>
        <v>36</v>
      </c>
      <c r="AB36" s="200" t="e">
        <f t="shared" ca="1" si="10"/>
        <v>#N/A</v>
      </c>
      <c r="AC36" s="200" t="e">
        <f t="shared" ca="1" si="11"/>
        <v>#N/A</v>
      </c>
      <c r="AD36" s="201" t="e">
        <f t="shared" ca="1" si="12"/>
        <v>#N/A</v>
      </c>
      <c r="AE36" s="200" t="e">
        <f t="shared" ca="1" si="13"/>
        <v>#N/A</v>
      </c>
      <c r="AF36" s="201" t="e">
        <f t="shared" ca="1" si="14"/>
        <v>#N/A</v>
      </c>
      <c r="AG36" s="200" t="e">
        <f t="shared" ca="1" si="15"/>
        <v>#N/A</v>
      </c>
      <c r="AH36" s="200" t="e">
        <f t="shared" ca="1" si="16"/>
        <v>#N/A</v>
      </c>
      <c r="AI36" s="202" t="e">
        <f t="shared" ca="1" si="17"/>
        <v>#N/A</v>
      </c>
      <c r="AJ36" s="200" t="e">
        <f t="shared" ca="1" si="18"/>
        <v>#N/A</v>
      </c>
      <c r="AK36" s="200" t="e">
        <f t="shared" ca="1" si="19"/>
        <v>#N/A</v>
      </c>
    </row>
    <row r="37" spans="1:37" ht="27" customHeight="1" x14ac:dyDescent="0.2">
      <c r="A37" s="51">
        <f>'OSNOVNA PLAČA'!A31</f>
        <v>22</v>
      </c>
      <c r="B37" s="158" t="str">
        <f t="shared" ca="1" si="20"/>
        <v>A22</v>
      </c>
      <c r="C37" s="52">
        <f ca="1">IF(LEN(B37)&gt;0,'OSNOVNA PLAČA'!C31,"")</f>
        <v>0</v>
      </c>
      <c r="D37" s="54">
        <f ca="1">IF(LEN(B37)&gt;0,'OSNOVNA PLAČA'!D31,"")</f>
        <v>0</v>
      </c>
      <c r="E37" s="174">
        <f ca="1">IF(LEN(B37)&gt;0,SUM('OBRAČUNANA OSNOVNA PLAČA'!K31:P31),"")</f>
        <v>0</v>
      </c>
      <c r="F37" s="55"/>
      <c r="G37" s="55"/>
      <c r="H37" s="55"/>
      <c r="I37" s="55"/>
      <c r="J37" s="55"/>
      <c r="K37" s="175">
        <f t="shared" si="4"/>
        <v>0</v>
      </c>
      <c r="L37" s="120">
        <f t="shared" ca="1" si="5"/>
        <v>0</v>
      </c>
      <c r="M37" s="120">
        <f t="shared" ca="1" si="6"/>
        <v>0</v>
      </c>
      <c r="N37" s="120">
        <f t="shared" ca="1" si="7"/>
        <v>0</v>
      </c>
      <c r="O37" s="120">
        <f t="shared" ca="1" si="8"/>
        <v>0</v>
      </c>
      <c r="P37" s="176">
        <f t="shared" ca="1" si="9"/>
        <v>0</v>
      </c>
      <c r="Q37" s="176">
        <f ca="1">IF(LEN(B37)&gt;0,'1-6'!Q37-'1-6'!P37,"")</f>
        <v>0</v>
      </c>
      <c r="R37" s="177"/>
      <c r="AA37" s="162">
        <f>ROW()</f>
        <v>37</v>
      </c>
      <c r="AB37" s="200" t="e">
        <f t="shared" ca="1" si="10"/>
        <v>#N/A</v>
      </c>
      <c r="AC37" s="200" t="e">
        <f t="shared" ca="1" si="11"/>
        <v>#N/A</v>
      </c>
      <c r="AD37" s="201" t="e">
        <f t="shared" ca="1" si="12"/>
        <v>#N/A</v>
      </c>
      <c r="AE37" s="200" t="e">
        <f t="shared" ca="1" si="13"/>
        <v>#N/A</v>
      </c>
      <c r="AF37" s="201" t="e">
        <f t="shared" ca="1" si="14"/>
        <v>#N/A</v>
      </c>
      <c r="AG37" s="200" t="e">
        <f t="shared" ca="1" si="15"/>
        <v>#N/A</v>
      </c>
      <c r="AH37" s="200" t="e">
        <f t="shared" ca="1" si="16"/>
        <v>#N/A</v>
      </c>
      <c r="AI37" s="202" t="e">
        <f t="shared" ca="1" si="17"/>
        <v>#N/A</v>
      </c>
      <c r="AJ37" s="200" t="e">
        <f t="shared" ca="1" si="18"/>
        <v>#N/A</v>
      </c>
      <c r="AK37" s="200" t="e">
        <f t="shared" ca="1" si="19"/>
        <v>#N/A</v>
      </c>
    </row>
    <row r="38" spans="1:37" ht="27" customHeight="1" x14ac:dyDescent="0.2">
      <c r="A38" s="51">
        <f>'OSNOVNA PLAČA'!A32</f>
        <v>23</v>
      </c>
      <c r="B38" s="158" t="str">
        <f t="shared" ca="1" si="20"/>
        <v>A23</v>
      </c>
      <c r="C38" s="52">
        <f ca="1">IF(LEN(B38)&gt;0,'OSNOVNA PLAČA'!C32,"")</f>
        <v>0</v>
      </c>
      <c r="D38" s="54">
        <f ca="1">IF(LEN(B38)&gt;0,'OSNOVNA PLAČA'!D32,"")</f>
        <v>0</v>
      </c>
      <c r="E38" s="174">
        <f ca="1">IF(LEN(B38)&gt;0,SUM('OBRAČUNANA OSNOVNA PLAČA'!K32:P32),"")</f>
        <v>0</v>
      </c>
      <c r="F38" s="55"/>
      <c r="G38" s="55"/>
      <c r="H38" s="55"/>
      <c r="I38" s="55"/>
      <c r="J38" s="55"/>
      <c r="K38" s="175">
        <f t="shared" si="4"/>
        <v>0</v>
      </c>
      <c r="L38" s="120">
        <f t="shared" ca="1" si="5"/>
        <v>0</v>
      </c>
      <c r="M38" s="120">
        <f t="shared" ca="1" si="6"/>
        <v>0</v>
      </c>
      <c r="N38" s="120">
        <f t="shared" ca="1" si="7"/>
        <v>0</v>
      </c>
      <c r="O38" s="120">
        <f t="shared" ca="1" si="8"/>
        <v>0</v>
      </c>
      <c r="P38" s="176">
        <f t="shared" ca="1" si="9"/>
        <v>0</v>
      </c>
      <c r="Q38" s="176">
        <f ca="1">IF(LEN(B38)&gt;0,'1-6'!Q38-'1-6'!P38,"")</f>
        <v>0</v>
      </c>
      <c r="R38" s="177"/>
      <c r="AA38" s="162">
        <f>ROW()</f>
        <v>38</v>
      </c>
      <c r="AB38" s="200" t="e">
        <f t="shared" ca="1" si="10"/>
        <v>#N/A</v>
      </c>
      <c r="AC38" s="200" t="e">
        <f t="shared" ca="1" si="11"/>
        <v>#N/A</v>
      </c>
      <c r="AD38" s="201" t="e">
        <f t="shared" ca="1" si="12"/>
        <v>#N/A</v>
      </c>
      <c r="AE38" s="200" t="e">
        <f t="shared" ca="1" si="13"/>
        <v>#N/A</v>
      </c>
      <c r="AF38" s="201" t="e">
        <f t="shared" ca="1" si="14"/>
        <v>#N/A</v>
      </c>
      <c r="AG38" s="200" t="e">
        <f t="shared" ca="1" si="15"/>
        <v>#N/A</v>
      </c>
      <c r="AH38" s="200" t="e">
        <f t="shared" ca="1" si="16"/>
        <v>#N/A</v>
      </c>
      <c r="AI38" s="202" t="e">
        <f t="shared" ca="1" si="17"/>
        <v>#N/A</v>
      </c>
      <c r="AJ38" s="200" t="e">
        <f t="shared" ca="1" si="18"/>
        <v>#N/A</v>
      </c>
      <c r="AK38" s="200" t="e">
        <f t="shared" ca="1" si="19"/>
        <v>#N/A</v>
      </c>
    </row>
    <row r="39" spans="1:37" ht="27" customHeight="1" x14ac:dyDescent="0.2">
      <c r="A39" s="51">
        <f>'OSNOVNA PLAČA'!A33</f>
        <v>24</v>
      </c>
      <c r="B39" s="158" t="str">
        <f t="shared" ca="1" si="20"/>
        <v>A24</v>
      </c>
      <c r="C39" s="52">
        <f ca="1">IF(LEN(B39)&gt;0,'OSNOVNA PLAČA'!C33,"")</f>
        <v>0</v>
      </c>
      <c r="D39" s="54">
        <f ca="1">IF(LEN(B39)&gt;0,'OSNOVNA PLAČA'!D33,"")</f>
        <v>0</v>
      </c>
      <c r="E39" s="174">
        <f ca="1">IF(LEN(B39)&gt;0,SUM('OBRAČUNANA OSNOVNA PLAČA'!K33:P33),"")</f>
        <v>0</v>
      </c>
      <c r="F39" s="55"/>
      <c r="G39" s="55"/>
      <c r="H39" s="55"/>
      <c r="I39" s="55"/>
      <c r="J39" s="55"/>
      <c r="K39" s="175">
        <f t="shared" si="4"/>
        <v>0</v>
      </c>
      <c r="L39" s="120">
        <f t="shared" ca="1" si="5"/>
        <v>0</v>
      </c>
      <c r="M39" s="120">
        <f t="shared" ca="1" si="6"/>
        <v>0</v>
      </c>
      <c r="N39" s="120">
        <f t="shared" ca="1" si="7"/>
        <v>0</v>
      </c>
      <c r="O39" s="120">
        <f t="shared" ca="1" si="8"/>
        <v>0</v>
      </c>
      <c r="P39" s="176">
        <f t="shared" ca="1" si="9"/>
        <v>0</v>
      </c>
      <c r="Q39" s="176">
        <f ca="1">IF(LEN(B39)&gt;0,'1-6'!Q39-'1-6'!P39,"")</f>
        <v>0</v>
      </c>
      <c r="R39" s="177"/>
      <c r="AA39" s="162">
        <f>ROW()</f>
        <v>39</v>
      </c>
      <c r="AB39" s="200" t="e">
        <f t="shared" ca="1" si="10"/>
        <v>#N/A</v>
      </c>
      <c r="AC39" s="200" t="e">
        <f t="shared" ca="1" si="11"/>
        <v>#N/A</v>
      </c>
      <c r="AD39" s="201" t="e">
        <f t="shared" ca="1" si="12"/>
        <v>#N/A</v>
      </c>
      <c r="AE39" s="200" t="e">
        <f t="shared" ca="1" si="13"/>
        <v>#N/A</v>
      </c>
      <c r="AF39" s="201" t="e">
        <f t="shared" ca="1" si="14"/>
        <v>#N/A</v>
      </c>
      <c r="AG39" s="200" t="e">
        <f t="shared" ca="1" si="15"/>
        <v>#N/A</v>
      </c>
      <c r="AH39" s="200" t="e">
        <f t="shared" ca="1" si="16"/>
        <v>#N/A</v>
      </c>
      <c r="AI39" s="202" t="e">
        <f t="shared" ca="1" si="17"/>
        <v>#N/A</v>
      </c>
      <c r="AJ39" s="200" t="e">
        <f t="shared" ca="1" si="18"/>
        <v>#N/A</v>
      </c>
      <c r="AK39" s="200" t="e">
        <f t="shared" ca="1" si="19"/>
        <v>#N/A</v>
      </c>
    </row>
    <row r="40" spans="1:37" ht="27" customHeight="1" x14ac:dyDescent="0.2">
      <c r="A40" s="51">
        <f>'OSNOVNA PLAČA'!A34</f>
        <v>25</v>
      </c>
      <c r="B40" s="158" t="str">
        <f t="shared" ca="1" si="20"/>
        <v>A25</v>
      </c>
      <c r="C40" s="52">
        <f ca="1">IF(LEN(B40)&gt;0,'OSNOVNA PLAČA'!C34,"")</f>
        <v>0</v>
      </c>
      <c r="D40" s="54">
        <f ca="1">IF(LEN(B40)&gt;0,'OSNOVNA PLAČA'!D34,"")</f>
        <v>0</v>
      </c>
      <c r="E40" s="174">
        <f ca="1">IF(LEN(B40)&gt;0,SUM('OBRAČUNANA OSNOVNA PLAČA'!K34:P34),"")</f>
        <v>0</v>
      </c>
      <c r="F40" s="55"/>
      <c r="G40" s="55"/>
      <c r="H40" s="55"/>
      <c r="I40" s="55"/>
      <c r="J40" s="55"/>
      <c r="K40" s="175">
        <f t="shared" si="4"/>
        <v>0</v>
      </c>
      <c r="L40" s="120">
        <f t="shared" ca="1" si="5"/>
        <v>0</v>
      </c>
      <c r="M40" s="120">
        <f t="shared" ca="1" si="6"/>
        <v>0</v>
      </c>
      <c r="N40" s="120">
        <f t="shared" ca="1" si="7"/>
        <v>0</v>
      </c>
      <c r="O40" s="120">
        <f t="shared" ca="1" si="8"/>
        <v>0</v>
      </c>
      <c r="P40" s="176">
        <f t="shared" ca="1" si="9"/>
        <v>0</v>
      </c>
      <c r="Q40" s="176">
        <f ca="1">IF(LEN(B40)&gt;0,'1-6'!Q40-'1-6'!P40,"")</f>
        <v>0</v>
      </c>
      <c r="R40" s="177"/>
      <c r="AA40" s="162">
        <f>ROW()</f>
        <v>40</v>
      </c>
      <c r="AB40" s="200" t="e">
        <f t="shared" ca="1" si="10"/>
        <v>#N/A</v>
      </c>
      <c r="AC40" s="200" t="e">
        <f t="shared" ca="1" si="11"/>
        <v>#N/A</v>
      </c>
      <c r="AD40" s="201" t="e">
        <f t="shared" ca="1" si="12"/>
        <v>#N/A</v>
      </c>
      <c r="AE40" s="200" t="e">
        <f t="shared" ca="1" si="13"/>
        <v>#N/A</v>
      </c>
      <c r="AF40" s="201" t="e">
        <f t="shared" ca="1" si="14"/>
        <v>#N/A</v>
      </c>
      <c r="AG40" s="200" t="e">
        <f t="shared" ca="1" si="15"/>
        <v>#N/A</v>
      </c>
      <c r="AH40" s="200" t="e">
        <f t="shared" ca="1" si="16"/>
        <v>#N/A</v>
      </c>
      <c r="AI40" s="202" t="e">
        <f t="shared" ca="1" si="17"/>
        <v>#N/A</v>
      </c>
      <c r="AJ40" s="200" t="e">
        <f t="shared" ca="1" si="18"/>
        <v>#N/A</v>
      </c>
      <c r="AK40" s="200" t="e">
        <f t="shared" ca="1" si="19"/>
        <v>#N/A</v>
      </c>
    </row>
    <row r="41" spans="1:37" ht="27" customHeight="1" x14ac:dyDescent="0.2">
      <c r="A41" s="51">
        <f>'OSNOVNA PLAČA'!A35</f>
        <v>26</v>
      </c>
      <c r="B41" s="158" t="str">
        <f t="shared" ca="1" si="20"/>
        <v>A26</v>
      </c>
      <c r="C41" s="52">
        <f ca="1">IF(LEN(B41)&gt;0,'OSNOVNA PLAČA'!C35,"")</f>
        <v>0</v>
      </c>
      <c r="D41" s="54">
        <f ca="1">IF(LEN(B41)&gt;0,'OSNOVNA PLAČA'!D35,"")</f>
        <v>0</v>
      </c>
      <c r="E41" s="174">
        <f ca="1">IF(LEN(B41)&gt;0,SUM('OBRAČUNANA OSNOVNA PLAČA'!K35:P35),"")</f>
        <v>0</v>
      </c>
      <c r="F41" s="55"/>
      <c r="G41" s="55"/>
      <c r="H41" s="55"/>
      <c r="I41" s="55"/>
      <c r="J41" s="55"/>
      <c r="K41" s="175">
        <f t="shared" si="4"/>
        <v>0</v>
      </c>
      <c r="L41" s="120">
        <f t="shared" ca="1" si="5"/>
        <v>0</v>
      </c>
      <c r="M41" s="120">
        <f t="shared" ca="1" si="6"/>
        <v>0</v>
      </c>
      <c r="N41" s="120">
        <f t="shared" ca="1" si="7"/>
        <v>0</v>
      </c>
      <c r="O41" s="120">
        <f t="shared" ca="1" si="8"/>
        <v>0</v>
      </c>
      <c r="P41" s="176">
        <f t="shared" ca="1" si="9"/>
        <v>0</v>
      </c>
      <c r="Q41" s="176">
        <f ca="1">IF(LEN(B41)&gt;0,'1-6'!Q41-'1-6'!P41,"")</f>
        <v>0</v>
      </c>
      <c r="R41" s="177"/>
      <c r="AA41" s="162">
        <f>ROW()</f>
        <v>41</v>
      </c>
      <c r="AB41" s="200" t="e">
        <f t="shared" ca="1" si="10"/>
        <v>#N/A</v>
      </c>
      <c r="AC41" s="200" t="e">
        <f t="shared" ca="1" si="11"/>
        <v>#N/A</v>
      </c>
      <c r="AD41" s="201" t="e">
        <f t="shared" ca="1" si="12"/>
        <v>#N/A</v>
      </c>
      <c r="AE41" s="200" t="e">
        <f t="shared" ca="1" si="13"/>
        <v>#N/A</v>
      </c>
      <c r="AF41" s="201" t="e">
        <f t="shared" ca="1" si="14"/>
        <v>#N/A</v>
      </c>
      <c r="AG41" s="200" t="e">
        <f t="shared" ca="1" si="15"/>
        <v>#N/A</v>
      </c>
      <c r="AH41" s="200" t="e">
        <f t="shared" ca="1" si="16"/>
        <v>#N/A</v>
      </c>
      <c r="AI41" s="202" t="e">
        <f t="shared" ca="1" si="17"/>
        <v>#N/A</v>
      </c>
      <c r="AJ41" s="200" t="e">
        <f t="shared" ca="1" si="18"/>
        <v>#N/A</v>
      </c>
      <c r="AK41" s="200" t="e">
        <f t="shared" ca="1" si="19"/>
        <v>#N/A</v>
      </c>
    </row>
    <row r="42" spans="1:37" ht="27" customHeight="1" x14ac:dyDescent="0.2">
      <c r="A42" s="51">
        <f>'OSNOVNA PLAČA'!A36</f>
        <v>27</v>
      </c>
      <c r="B42" s="158" t="str">
        <f t="shared" ca="1" si="20"/>
        <v>A27</v>
      </c>
      <c r="C42" s="52">
        <f ca="1">IF(LEN(B42)&gt;0,'OSNOVNA PLAČA'!C36,"")</f>
        <v>0</v>
      </c>
      <c r="D42" s="54">
        <f ca="1">IF(LEN(B42)&gt;0,'OSNOVNA PLAČA'!D36,"")</f>
        <v>0</v>
      </c>
      <c r="E42" s="174">
        <f ca="1">IF(LEN(B42)&gt;0,SUM('OBRAČUNANA OSNOVNA PLAČA'!K36:P36),"")</f>
        <v>0</v>
      </c>
      <c r="F42" s="55"/>
      <c r="G42" s="55"/>
      <c r="H42" s="55"/>
      <c r="I42" s="55"/>
      <c r="J42" s="55"/>
      <c r="K42" s="175">
        <f t="shared" si="4"/>
        <v>0</v>
      </c>
      <c r="L42" s="120">
        <f t="shared" ca="1" si="5"/>
        <v>0</v>
      </c>
      <c r="M42" s="120">
        <f t="shared" ca="1" si="6"/>
        <v>0</v>
      </c>
      <c r="N42" s="120">
        <f t="shared" ca="1" si="7"/>
        <v>0</v>
      </c>
      <c r="O42" s="120">
        <f t="shared" ca="1" si="8"/>
        <v>0</v>
      </c>
      <c r="P42" s="176">
        <f t="shared" ca="1" si="9"/>
        <v>0</v>
      </c>
      <c r="Q42" s="176">
        <f ca="1">IF(LEN(B42)&gt;0,'1-6'!Q42-'1-6'!P42,"")</f>
        <v>0</v>
      </c>
      <c r="R42" s="177"/>
      <c r="AA42" s="162">
        <f>ROW()</f>
        <v>42</v>
      </c>
      <c r="AB42" s="200" t="e">
        <f t="shared" ca="1" si="10"/>
        <v>#N/A</v>
      </c>
      <c r="AC42" s="200" t="e">
        <f t="shared" ca="1" si="11"/>
        <v>#N/A</v>
      </c>
      <c r="AD42" s="201" t="e">
        <f t="shared" ca="1" si="12"/>
        <v>#N/A</v>
      </c>
      <c r="AE42" s="200" t="e">
        <f t="shared" ca="1" si="13"/>
        <v>#N/A</v>
      </c>
      <c r="AF42" s="201" t="e">
        <f t="shared" ca="1" si="14"/>
        <v>#N/A</v>
      </c>
      <c r="AG42" s="200" t="e">
        <f t="shared" ca="1" si="15"/>
        <v>#N/A</v>
      </c>
      <c r="AH42" s="200" t="e">
        <f t="shared" ca="1" si="16"/>
        <v>#N/A</v>
      </c>
      <c r="AI42" s="202" t="e">
        <f t="shared" ca="1" si="17"/>
        <v>#N/A</v>
      </c>
      <c r="AJ42" s="200" t="e">
        <f t="shared" ca="1" si="18"/>
        <v>#N/A</v>
      </c>
      <c r="AK42" s="200" t="e">
        <f t="shared" ca="1" si="19"/>
        <v>#N/A</v>
      </c>
    </row>
    <row r="43" spans="1:37" ht="27" customHeight="1" x14ac:dyDescent="0.2">
      <c r="A43" s="51">
        <f>'OSNOVNA PLAČA'!A37</f>
        <v>28</v>
      </c>
      <c r="B43" s="158" t="str">
        <f t="shared" ca="1" si="20"/>
        <v>A28</v>
      </c>
      <c r="C43" s="52">
        <f ca="1">IF(LEN(B43)&gt;0,'OSNOVNA PLAČA'!C37,"")</f>
        <v>0</v>
      </c>
      <c r="D43" s="54">
        <f ca="1">IF(LEN(B43)&gt;0,'OSNOVNA PLAČA'!D37,"")</f>
        <v>0</v>
      </c>
      <c r="E43" s="174">
        <f ca="1">IF(LEN(B43)&gt;0,SUM('OBRAČUNANA OSNOVNA PLAČA'!K37:P37),"")</f>
        <v>0</v>
      </c>
      <c r="F43" s="55"/>
      <c r="G43" s="55"/>
      <c r="H43" s="55"/>
      <c r="I43" s="55"/>
      <c r="J43" s="55"/>
      <c r="K43" s="175">
        <f t="shared" si="4"/>
        <v>0</v>
      </c>
      <c r="L43" s="120">
        <f t="shared" ca="1" si="5"/>
        <v>0</v>
      </c>
      <c r="M43" s="120">
        <f t="shared" ca="1" si="6"/>
        <v>0</v>
      </c>
      <c r="N43" s="120">
        <f t="shared" ca="1" si="7"/>
        <v>0</v>
      </c>
      <c r="O43" s="120">
        <f t="shared" ca="1" si="8"/>
        <v>0</v>
      </c>
      <c r="P43" s="176">
        <f t="shared" ca="1" si="9"/>
        <v>0</v>
      </c>
      <c r="Q43" s="176">
        <f ca="1">IF(LEN(B43)&gt;0,'1-6'!Q43-'1-6'!P43,"")</f>
        <v>0</v>
      </c>
      <c r="R43" s="177"/>
      <c r="AA43" s="162">
        <f>ROW()</f>
        <v>43</v>
      </c>
      <c r="AB43" s="200" t="e">
        <f t="shared" ca="1" si="10"/>
        <v>#N/A</v>
      </c>
      <c r="AC43" s="200" t="e">
        <f t="shared" ca="1" si="11"/>
        <v>#N/A</v>
      </c>
      <c r="AD43" s="201" t="e">
        <f t="shared" ca="1" si="12"/>
        <v>#N/A</v>
      </c>
      <c r="AE43" s="200" t="e">
        <f t="shared" ca="1" si="13"/>
        <v>#N/A</v>
      </c>
      <c r="AF43" s="201" t="e">
        <f t="shared" ca="1" si="14"/>
        <v>#N/A</v>
      </c>
      <c r="AG43" s="200" t="e">
        <f t="shared" ca="1" si="15"/>
        <v>#N/A</v>
      </c>
      <c r="AH43" s="200" t="e">
        <f t="shared" ca="1" si="16"/>
        <v>#N/A</v>
      </c>
      <c r="AI43" s="202" t="e">
        <f t="shared" ca="1" si="17"/>
        <v>#N/A</v>
      </c>
      <c r="AJ43" s="200" t="e">
        <f t="shared" ca="1" si="18"/>
        <v>#N/A</v>
      </c>
      <c r="AK43" s="200" t="e">
        <f t="shared" ca="1" si="19"/>
        <v>#N/A</v>
      </c>
    </row>
    <row r="44" spans="1:37" ht="27" customHeight="1" x14ac:dyDescent="0.2">
      <c r="A44" s="51">
        <f>'OSNOVNA PLAČA'!A38</f>
        <v>29</v>
      </c>
      <c r="B44" s="158" t="str">
        <f t="shared" ca="1" si="20"/>
        <v>A29</v>
      </c>
      <c r="C44" s="52">
        <f ca="1">IF(LEN(B44)&gt;0,'OSNOVNA PLAČA'!C38,"")</f>
        <v>0</v>
      </c>
      <c r="D44" s="54">
        <f ca="1">IF(LEN(B44)&gt;0,'OSNOVNA PLAČA'!D38,"")</f>
        <v>0</v>
      </c>
      <c r="E44" s="174">
        <f ca="1">IF(LEN(B44)&gt;0,SUM('OBRAČUNANA OSNOVNA PLAČA'!K38:P38),"")</f>
        <v>0</v>
      </c>
      <c r="F44" s="55"/>
      <c r="G44" s="55"/>
      <c r="H44" s="55"/>
      <c r="I44" s="55"/>
      <c r="J44" s="55"/>
      <c r="K44" s="175">
        <f t="shared" si="4"/>
        <v>0</v>
      </c>
      <c r="L44" s="120">
        <f t="shared" ca="1" si="5"/>
        <v>0</v>
      </c>
      <c r="M44" s="120">
        <f t="shared" ca="1" si="6"/>
        <v>0</v>
      </c>
      <c r="N44" s="120">
        <f t="shared" ca="1" si="7"/>
        <v>0</v>
      </c>
      <c r="O44" s="120">
        <f t="shared" ca="1" si="8"/>
        <v>0</v>
      </c>
      <c r="P44" s="176">
        <f t="shared" ca="1" si="9"/>
        <v>0</v>
      </c>
      <c r="Q44" s="176">
        <f ca="1">IF(LEN(B44)&gt;0,'1-6'!Q44-'1-6'!P44,"")</f>
        <v>0</v>
      </c>
      <c r="R44" s="177"/>
      <c r="AA44" s="162">
        <f>ROW()</f>
        <v>44</v>
      </c>
      <c r="AB44" s="200" t="e">
        <f t="shared" ca="1" si="10"/>
        <v>#N/A</v>
      </c>
      <c r="AC44" s="200" t="e">
        <f t="shared" ca="1" si="11"/>
        <v>#N/A</v>
      </c>
      <c r="AD44" s="201" t="e">
        <f t="shared" ca="1" si="12"/>
        <v>#N/A</v>
      </c>
      <c r="AE44" s="200" t="e">
        <f t="shared" ca="1" si="13"/>
        <v>#N/A</v>
      </c>
      <c r="AF44" s="201" t="e">
        <f t="shared" ca="1" si="14"/>
        <v>#N/A</v>
      </c>
      <c r="AG44" s="200" t="e">
        <f t="shared" ca="1" si="15"/>
        <v>#N/A</v>
      </c>
      <c r="AH44" s="200" t="e">
        <f t="shared" ca="1" si="16"/>
        <v>#N/A</v>
      </c>
      <c r="AI44" s="202" t="e">
        <f t="shared" ca="1" si="17"/>
        <v>#N/A</v>
      </c>
      <c r="AJ44" s="200" t="e">
        <f t="shared" ca="1" si="18"/>
        <v>#N/A</v>
      </c>
      <c r="AK44" s="200" t="e">
        <f t="shared" ca="1" si="19"/>
        <v>#N/A</v>
      </c>
    </row>
    <row r="45" spans="1:37" ht="27" customHeight="1" x14ac:dyDescent="0.2">
      <c r="A45" s="51">
        <f>'OSNOVNA PLAČA'!A39</f>
        <v>30</v>
      </c>
      <c r="B45" s="158" t="str">
        <f t="shared" ca="1" si="20"/>
        <v>A30</v>
      </c>
      <c r="C45" s="52">
        <f ca="1">IF(LEN(B45)&gt;0,'OSNOVNA PLAČA'!C39,"")</f>
        <v>0</v>
      </c>
      <c r="D45" s="54">
        <f ca="1">IF(LEN(B45)&gt;0,'OSNOVNA PLAČA'!D39,"")</f>
        <v>0</v>
      </c>
      <c r="E45" s="174">
        <f ca="1">IF(LEN(B45)&gt;0,SUM('OBRAČUNANA OSNOVNA PLAČA'!K39:P39),"")</f>
        <v>0</v>
      </c>
      <c r="F45" s="55"/>
      <c r="G45" s="55"/>
      <c r="H45" s="55"/>
      <c r="I45" s="55"/>
      <c r="J45" s="55"/>
      <c r="K45" s="175">
        <f t="shared" si="4"/>
        <v>0</v>
      </c>
      <c r="L45" s="120">
        <f t="shared" ca="1" si="5"/>
        <v>0</v>
      </c>
      <c r="M45" s="120">
        <f t="shared" ca="1" si="6"/>
        <v>0</v>
      </c>
      <c r="N45" s="120">
        <f t="shared" ca="1" si="7"/>
        <v>0</v>
      </c>
      <c r="O45" s="120">
        <f t="shared" ca="1" si="8"/>
        <v>0</v>
      </c>
      <c r="P45" s="176">
        <f t="shared" ca="1" si="9"/>
        <v>0</v>
      </c>
      <c r="Q45" s="176">
        <f ca="1">IF(LEN(B45)&gt;0,'1-6'!Q45-'1-6'!P45,"")</f>
        <v>0</v>
      </c>
      <c r="R45" s="177"/>
      <c r="AA45" s="162">
        <f>ROW()</f>
        <v>45</v>
      </c>
      <c r="AB45" s="200" t="e">
        <f t="shared" ca="1" si="10"/>
        <v>#N/A</v>
      </c>
      <c r="AC45" s="200" t="e">
        <f t="shared" ca="1" si="11"/>
        <v>#N/A</v>
      </c>
      <c r="AD45" s="201" t="e">
        <f t="shared" ca="1" si="12"/>
        <v>#N/A</v>
      </c>
      <c r="AE45" s="200" t="e">
        <f t="shared" ca="1" si="13"/>
        <v>#N/A</v>
      </c>
      <c r="AF45" s="201" t="e">
        <f t="shared" ca="1" si="14"/>
        <v>#N/A</v>
      </c>
      <c r="AG45" s="200" t="e">
        <f t="shared" ca="1" si="15"/>
        <v>#N/A</v>
      </c>
      <c r="AH45" s="200" t="e">
        <f t="shared" ca="1" si="16"/>
        <v>#N/A</v>
      </c>
      <c r="AI45" s="202" t="e">
        <f t="shared" ca="1" si="17"/>
        <v>#N/A</v>
      </c>
      <c r="AJ45" s="200" t="e">
        <f t="shared" ca="1" si="18"/>
        <v>#N/A</v>
      </c>
      <c r="AK45" s="200" t="e">
        <f t="shared" ca="1" si="19"/>
        <v>#N/A</v>
      </c>
    </row>
    <row r="46" spans="1:37" ht="27" customHeight="1" x14ac:dyDescent="0.2">
      <c r="A46" s="51">
        <f>'OSNOVNA PLAČA'!A40</f>
        <v>31</v>
      </c>
      <c r="B46" s="158" t="str">
        <f t="shared" ca="1" si="20"/>
        <v>A31</v>
      </c>
      <c r="C46" s="52">
        <f ca="1">IF(LEN(B46)&gt;0,'OSNOVNA PLAČA'!C40,"")</f>
        <v>0</v>
      </c>
      <c r="D46" s="54">
        <f ca="1">IF(LEN(B46)&gt;0,'OSNOVNA PLAČA'!D40,"")</f>
        <v>0</v>
      </c>
      <c r="E46" s="174">
        <f ca="1">IF(LEN(B46)&gt;0,SUM('OBRAČUNANA OSNOVNA PLAČA'!K40:P40),"")</f>
        <v>0</v>
      </c>
      <c r="F46" s="55"/>
      <c r="G46" s="55"/>
      <c r="H46" s="55"/>
      <c r="I46" s="55"/>
      <c r="J46" s="55"/>
      <c r="K46" s="175">
        <f t="shared" si="4"/>
        <v>0</v>
      </c>
      <c r="L46" s="120">
        <f t="shared" ca="1" si="5"/>
        <v>0</v>
      </c>
      <c r="M46" s="120">
        <f t="shared" ca="1" si="6"/>
        <v>0</v>
      </c>
      <c r="N46" s="120">
        <f t="shared" ca="1" si="7"/>
        <v>0</v>
      </c>
      <c r="O46" s="120">
        <f t="shared" ca="1" si="8"/>
        <v>0</v>
      </c>
      <c r="P46" s="176">
        <f t="shared" ca="1" si="9"/>
        <v>0</v>
      </c>
      <c r="Q46" s="176">
        <f ca="1">IF(LEN(B46)&gt;0,'1-6'!Q46-'1-6'!P46,"")</f>
        <v>0</v>
      </c>
      <c r="R46" s="177"/>
      <c r="AA46" s="162">
        <f>ROW()</f>
        <v>46</v>
      </c>
      <c r="AB46" s="200" t="e">
        <f t="shared" ca="1" si="10"/>
        <v>#N/A</v>
      </c>
      <c r="AC46" s="200" t="e">
        <f t="shared" ca="1" si="11"/>
        <v>#N/A</v>
      </c>
      <c r="AD46" s="201" t="e">
        <f t="shared" ca="1" si="12"/>
        <v>#N/A</v>
      </c>
      <c r="AE46" s="200" t="e">
        <f t="shared" ca="1" si="13"/>
        <v>#N/A</v>
      </c>
      <c r="AF46" s="201" t="e">
        <f t="shared" ca="1" si="14"/>
        <v>#N/A</v>
      </c>
      <c r="AG46" s="200" t="e">
        <f t="shared" ca="1" si="15"/>
        <v>#N/A</v>
      </c>
      <c r="AH46" s="200" t="e">
        <f t="shared" ca="1" si="16"/>
        <v>#N/A</v>
      </c>
      <c r="AI46" s="202" t="e">
        <f t="shared" ca="1" si="17"/>
        <v>#N/A</v>
      </c>
      <c r="AJ46" s="200" t="e">
        <f t="shared" ca="1" si="18"/>
        <v>#N/A</v>
      </c>
      <c r="AK46" s="200" t="e">
        <f t="shared" ca="1" si="19"/>
        <v>#N/A</v>
      </c>
    </row>
    <row r="47" spans="1:37" ht="27" customHeight="1" x14ac:dyDescent="0.2">
      <c r="A47" s="51">
        <f>'OSNOVNA PLAČA'!A41</f>
        <v>32</v>
      </c>
      <c r="B47" s="158" t="str">
        <f t="shared" ca="1" si="20"/>
        <v>A32</v>
      </c>
      <c r="C47" s="52">
        <f ca="1">IF(LEN(B47)&gt;0,'OSNOVNA PLAČA'!C41,"")</f>
        <v>0</v>
      </c>
      <c r="D47" s="54">
        <f ca="1">IF(LEN(B47)&gt;0,'OSNOVNA PLAČA'!D41,"")</f>
        <v>0</v>
      </c>
      <c r="E47" s="174">
        <f ca="1">IF(LEN(B47)&gt;0,SUM('OBRAČUNANA OSNOVNA PLAČA'!K41:P41),"")</f>
        <v>0</v>
      </c>
      <c r="F47" s="55"/>
      <c r="G47" s="55"/>
      <c r="H47" s="55"/>
      <c r="I47" s="55"/>
      <c r="J47" s="55"/>
      <c r="K47" s="175">
        <f t="shared" si="4"/>
        <v>0</v>
      </c>
      <c r="L47" s="120">
        <f t="shared" ca="1" si="5"/>
        <v>0</v>
      </c>
      <c r="M47" s="120">
        <f t="shared" ca="1" si="6"/>
        <v>0</v>
      </c>
      <c r="N47" s="120">
        <f t="shared" ca="1" si="7"/>
        <v>0</v>
      </c>
      <c r="O47" s="120">
        <f t="shared" ca="1" si="8"/>
        <v>0</v>
      </c>
      <c r="P47" s="176">
        <f t="shared" ca="1" si="9"/>
        <v>0</v>
      </c>
      <c r="Q47" s="176">
        <f ca="1">IF(LEN(B47)&gt;0,'1-6'!Q47-'1-6'!P47,"")</f>
        <v>0</v>
      </c>
      <c r="R47" s="177"/>
      <c r="AA47" s="162">
        <f>ROW()</f>
        <v>47</v>
      </c>
      <c r="AB47" s="200" t="e">
        <f t="shared" ca="1" si="10"/>
        <v>#N/A</v>
      </c>
      <c r="AC47" s="200" t="e">
        <f t="shared" ca="1" si="11"/>
        <v>#N/A</v>
      </c>
      <c r="AD47" s="201" t="e">
        <f t="shared" ca="1" si="12"/>
        <v>#N/A</v>
      </c>
      <c r="AE47" s="200" t="e">
        <f t="shared" ca="1" si="13"/>
        <v>#N/A</v>
      </c>
      <c r="AF47" s="201" t="e">
        <f t="shared" ca="1" si="14"/>
        <v>#N/A</v>
      </c>
      <c r="AG47" s="200" t="e">
        <f t="shared" ca="1" si="15"/>
        <v>#N/A</v>
      </c>
      <c r="AH47" s="200" t="e">
        <f t="shared" ca="1" si="16"/>
        <v>#N/A</v>
      </c>
      <c r="AI47" s="202" t="e">
        <f t="shared" ca="1" si="17"/>
        <v>#N/A</v>
      </c>
      <c r="AJ47" s="200" t="e">
        <f t="shared" ca="1" si="18"/>
        <v>#N/A</v>
      </c>
      <c r="AK47" s="200" t="e">
        <f t="shared" ca="1" si="19"/>
        <v>#N/A</v>
      </c>
    </row>
    <row r="48" spans="1:37" ht="27" customHeight="1" x14ac:dyDescent="0.2">
      <c r="A48" s="51">
        <f>'OSNOVNA PLAČA'!A42</f>
        <v>33</v>
      </c>
      <c r="B48" s="158" t="str">
        <f t="shared" ca="1" si="20"/>
        <v>A33</v>
      </c>
      <c r="C48" s="52">
        <f ca="1">IF(LEN(B48)&gt;0,'OSNOVNA PLAČA'!C42,"")</f>
        <v>0</v>
      </c>
      <c r="D48" s="54">
        <f ca="1">IF(LEN(B48)&gt;0,'OSNOVNA PLAČA'!D42,"")</f>
        <v>0</v>
      </c>
      <c r="E48" s="174">
        <f ca="1">IF(LEN(B48)&gt;0,SUM('OBRAČUNANA OSNOVNA PLAČA'!K42:P42),"")</f>
        <v>0</v>
      </c>
      <c r="F48" s="55"/>
      <c r="G48" s="55"/>
      <c r="H48" s="55"/>
      <c r="I48" s="55"/>
      <c r="J48" s="55"/>
      <c r="K48" s="175">
        <f t="shared" si="4"/>
        <v>0</v>
      </c>
      <c r="L48" s="120">
        <f t="shared" ca="1" si="5"/>
        <v>0</v>
      </c>
      <c r="M48" s="120">
        <f t="shared" ca="1" si="6"/>
        <v>0</v>
      </c>
      <c r="N48" s="120">
        <f t="shared" ref="N48:N79" ca="1" si="21">IF(LEN(B48)&gt;0,L48*$O$117,"")</f>
        <v>0</v>
      </c>
      <c r="O48" s="120">
        <f t="shared" ca="1" si="8"/>
        <v>0</v>
      </c>
      <c r="P48" s="176">
        <f t="shared" ca="1" si="9"/>
        <v>0</v>
      </c>
      <c r="Q48" s="176">
        <f ca="1">IF(LEN(B48)&gt;0,'1-6'!Q48-'1-6'!P48,"")</f>
        <v>0</v>
      </c>
      <c r="R48" s="177"/>
      <c r="AA48" s="162">
        <f>ROW()</f>
        <v>48</v>
      </c>
      <c r="AB48" s="200" t="e">
        <f t="shared" ca="1" si="10"/>
        <v>#N/A</v>
      </c>
      <c r="AC48" s="200" t="e">
        <f t="shared" ca="1" si="11"/>
        <v>#N/A</v>
      </c>
      <c r="AD48" s="201" t="e">
        <f t="shared" ref="AD48:AD79" ca="1" si="22">IF(AB48&gt;=AC48,"-",$K48/(5*MAX($L$121:$L$122)))</f>
        <v>#N/A</v>
      </c>
      <c r="AE48" s="200" t="e">
        <f t="shared" ref="AE48:AE79" ca="1" si="23">IF(AB48&gt;=AC48,"-",$K48/(5*MAX($L$121:$L$122))*AJ48)</f>
        <v>#N/A</v>
      </c>
      <c r="AF48" s="201" t="e">
        <f t="shared" ref="AF48:AF79" ca="1" si="24">IF(AD48="-","-",AD48*$AE$117)</f>
        <v>#N/A</v>
      </c>
      <c r="AG48" s="200" t="e">
        <f t="shared" ref="AG48:AG79" ca="1" si="25">IF(AE48="-","-",AE48*$AE$117)</f>
        <v>#N/A</v>
      </c>
      <c r="AH48" s="200" t="e">
        <f t="shared" ca="1" si="16"/>
        <v>#N/A</v>
      </c>
      <c r="AI48" s="202" t="e">
        <f t="shared" ca="1" si="17"/>
        <v>#N/A</v>
      </c>
      <c r="AJ48" s="200" t="e">
        <f t="shared" ca="1" si="18"/>
        <v>#N/A</v>
      </c>
      <c r="AK48" s="200" t="e">
        <f t="shared" ca="1" si="19"/>
        <v>#N/A</v>
      </c>
    </row>
    <row r="49" spans="1:37" ht="27" customHeight="1" x14ac:dyDescent="0.2">
      <c r="A49" s="51">
        <f>'OSNOVNA PLAČA'!A43</f>
        <v>34</v>
      </c>
      <c r="B49" s="158" t="str">
        <f t="shared" ca="1" si="20"/>
        <v>A34</v>
      </c>
      <c r="C49" s="52">
        <f ca="1">IF(LEN(B49)&gt;0,'OSNOVNA PLAČA'!C43,"")</f>
        <v>0</v>
      </c>
      <c r="D49" s="54">
        <f ca="1">IF(LEN(B49)&gt;0,'OSNOVNA PLAČA'!D43,"")</f>
        <v>0</v>
      </c>
      <c r="E49" s="174">
        <f ca="1">IF(LEN(B49)&gt;0,SUM('OBRAČUNANA OSNOVNA PLAČA'!K43:P43),"")</f>
        <v>0</v>
      </c>
      <c r="F49" s="55"/>
      <c r="G49" s="55"/>
      <c r="H49" s="55"/>
      <c r="I49" s="55"/>
      <c r="J49" s="55"/>
      <c r="K49" s="175">
        <f t="shared" si="4"/>
        <v>0</v>
      </c>
      <c r="L49" s="120">
        <f t="shared" ca="1" si="5"/>
        <v>0</v>
      </c>
      <c r="M49" s="120">
        <f t="shared" ca="1" si="6"/>
        <v>0</v>
      </c>
      <c r="N49" s="120">
        <f t="shared" ca="1" si="21"/>
        <v>0</v>
      </c>
      <c r="O49" s="120">
        <f t="shared" ca="1" si="8"/>
        <v>0</v>
      </c>
      <c r="P49" s="176">
        <f t="shared" ca="1" si="9"/>
        <v>0</v>
      </c>
      <c r="Q49" s="176">
        <f ca="1">IF(LEN(B49)&gt;0,'1-6'!Q49-'1-6'!P49,"")</f>
        <v>0</v>
      </c>
      <c r="R49" s="177"/>
      <c r="AA49" s="162">
        <f>ROW()</f>
        <v>49</v>
      </c>
      <c r="AB49" s="200" t="e">
        <f t="shared" ca="1" si="10"/>
        <v>#N/A</v>
      </c>
      <c r="AC49" s="200" t="e">
        <f t="shared" ca="1" si="11"/>
        <v>#N/A</v>
      </c>
      <c r="AD49" s="201" t="e">
        <f t="shared" ca="1" si="22"/>
        <v>#N/A</v>
      </c>
      <c r="AE49" s="200" t="e">
        <f t="shared" ca="1" si="23"/>
        <v>#N/A</v>
      </c>
      <c r="AF49" s="201" t="e">
        <f t="shared" ca="1" si="24"/>
        <v>#N/A</v>
      </c>
      <c r="AG49" s="200" t="e">
        <f t="shared" ca="1" si="25"/>
        <v>#N/A</v>
      </c>
      <c r="AH49" s="200" t="e">
        <f t="shared" ca="1" si="16"/>
        <v>#N/A</v>
      </c>
      <c r="AI49" s="202" t="e">
        <f t="shared" ca="1" si="17"/>
        <v>#N/A</v>
      </c>
      <c r="AJ49" s="200" t="e">
        <f t="shared" ca="1" si="18"/>
        <v>#N/A</v>
      </c>
      <c r="AK49" s="200" t="e">
        <f t="shared" ca="1" si="19"/>
        <v>#N/A</v>
      </c>
    </row>
    <row r="50" spans="1:37" ht="27" customHeight="1" x14ac:dyDescent="0.2">
      <c r="A50" s="51">
        <f>'OSNOVNA PLAČA'!A44</f>
        <v>35</v>
      </c>
      <c r="B50" s="158" t="str">
        <f t="shared" ca="1" si="20"/>
        <v>A35</v>
      </c>
      <c r="C50" s="52">
        <f ca="1">IF(LEN(B50)&gt;0,'OSNOVNA PLAČA'!C44,"")</f>
        <v>0</v>
      </c>
      <c r="D50" s="54">
        <f ca="1">IF(LEN(B50)&gt;0,'OSNOVNA PLAČA'!D44,"")</f>
        <v>0</v>
      </c>
      <c r="E50" s="174">
        <f ca="1">IF(LEN(B50)&gt;0,SUM('OBRAČUNANA OSNOVNA PLAČA'!K44:P44),"")</f>
        <v>0</v>
      </c>
      <c r="F50" s="55"/>
      <c r="G50" s="55"/>
      <c r="H50" s="55"/>
      <c r="I50" s="55"/>
      <c r="J50" s="55"/>
      <c r="K50" s="175">
        <f t="shared" si="4"/>
        <v>0</v>
      </c>
      <c r="L50" s="120">
        <f t="shared" ca="1" si="5"/>
        <v>0</v>
      </c>
      <c r="M50" s="120">
        <f t="shared" ca="1" si="6"/>
        <v>0</v>
      </c>
      <c r="N50" s="120">
        <f t="shared" ca="1" si="21"/>
        <v>0</v>
      </c>
      <c r="O50" s="120">
        <f t="shared" ca="1" si="8"/>
        <v>0</v>
      </c>
      <c r="P50" s="176">
        <f t="shared" ca="1" si="9"/>
        <v>0</v>
      </c>
      <c r="Q50" s="176">
        <f ca="1">IF(LEN(B50)&gt;0,'1-6'!Q50-'1-6'!P50,"")</f>
        <v>0</v>
      </c>
      <c r="R50" s="177"/>
      <c r="AA50" s="162">
        <f>ROW()</f>
        <v>50</v>
      </c>
      <c r="AB50" s="200" t="e">
        <f t="shared" ca="1" si="10"/>
        <v>#N/A</v>
      </c>
      <c r="AC50" s="200" t="e">
        <f t="shared" ca="1" si="11"/>
        <v>#N/A</v>
      </c>
      <c r="AD50" s="201" t="e">
        <f t="shared" ca="1" si="22"/>
        <v>#N/A</v>
      </c>
      <c r="AE50" s="200" t="e">
        <f t="shared" ca="1" si="23"/>
        <v>#N/A</v>
      </c>
      <c r="AF50" s="201" t="e">
        <f t="shared" ca="1" si="24"/>
        <v>#N/A</v>
      </c>
      <c r="AG50" s="200" t="e">
        <f t="shared" ca="1" si="25"/>
        <v>#N/A</v>
      </c>
      <c r="AH50" s="200" t="e">
        <f t="shared" ca="1" si="16"/>
        <v>#N/A</v>
      </c>
      <c r="AI50" s="202" t="e">
        <f t="shared" ca="1" si="17"/>
        <v>#N/A</v>
      </c>
      <c r="AJ50" s="200" t="e">
        <f t="shared" ca="1" si="18"/>
        <v>#N/A</v>
      </c>
      <c r="AK50" s="200" t="e">
        <f t="shared" ca="1" si="19"/>
        <v>#N/A</v>
      </c>
    </row>
    <row r="51" spans="1:37" ht="27" customHeight="1" x14ac:dyDescent="0.2">
      <c r="A51" s="51">
        <f>'OSNOVNA PLAČA'!A45</f>
        <v>36</v>
      </c>
      <c r="B51" s="158" t="str">
        <f t="shared" ca="1" si="20"/>
        <v>A36</v>
      </c>
      <c r="C51" s="52">
        <f ca="1">IF(LEN(B51)&gt;0,'OSNOVNA PLAČA'!C45,"")</f>
        <v>0</v>
      </c>
      <c r="D51" s="54">
        <f ca="1">IF(LEN(B51)&gt;0,'OSNOVNA PLAČA'!D45,"")</f>
        <v>0</v>
      </c>
      <c r="E51" s="174">
        <f ca="1">IF(LEN(B51)&gt;0,SUM('OBRAČUNANA OSNOVNA PLAČA'!K45:P45),"")</f>
        <v>0</v>
      </c>
      <c r="F51" s="55"/>
      <c r="G51" s="55"/>
      <c r="H51" s="55"/>
      <c r="I51" s="55"/>
      <c r="J51" s="55"/>
      <c r="K51" s="175">
        <f t="shared" si="4"/>
        <v>0</v>
      </c>
      <c r="L51" s="120">
        <f t="shared" ca="1" si="5"/>
        <v>0</v>
      </c>
      <c r="M51" s="120">
        <f t="shared" ca="1" si="6"/>
        <v>0</v>
      </c>
      <c r="N51" s="120">
        <f t="shared" ca="1" si="21"/>
        <v>0</v>
      </c>
      <c r="O51" s="120">
        <f t="shared" ca="1" si="8"/>
        <v>0</v>
      </c>
      <c r="P51" s="176">
        <f t="shared" ca="1" si="9"/>
        <v>0</v>
      </c>
      <c r="Q51" s="176">
        <f ca="1">IF(LEN(B51)&gt;0,'1-6'!Q51-'1-6'!P51,"")</f>
        <v>0</v>
      </c>
      <c r="R51" s="177"/>
      <c r="AA51" s="162">
        <f>ROW()</f>
        <v>51</v>
      </c>
      <c r="AB51" s="200" t="e">
        <f t="shared" ca="1" si="10"/>
        <v>#N/A</v>
      </c>
      <c r="AC51" s="200" t="e">
        <f t="shared" ca="1" si="11"/>
        <v>#N/A</v>
      </c>
      <c r="AD51" s="201" t="e">
        <f t="shared" ca="1" si="22"/>
        <v>#N/A</v>
      </c>
      <c r="AE51" s="200" t="e">
        <f t="shared" ca="1" si="23"/>
        <v>#N/A</v>
      </c>
      <c r="AF51" s="201" t="e">
        <f t="shared" ca="1" si="24"/>
        <v>#N/A</v>
      </c>
      <c r="AG51" s="200" t="e">
        <f t="shared" ca="1" si="25"/>
        <v>#N/A</v>
      </c>
      <c r="AH51" s="200" t="e">
        <f t="shared" ca="1" si="16"/>
        <v>#N/A</v>
      </c>
      <c r="AI51" s="202" t="e">
        <f t="shared" ca="1" si="17"/>
        <v>#N/A</v>
      </c>
      <c r="AJ51" s="200" t="e">
        <f t="shared" ca="1" si="18"/>
        <v>#N/A</v>
      </c>
      <c r="AK51" s="200" t="e">
        <f t="shared" ca="1" si="19"/>
        <v>#N/A</v>
      </c>
    </row>
    <row r="52" spans="1:37" ht="27" customHeight="1" x14ac:dyDescent="0.2">
      <c r="A52" s="51">
        <f>'OSNOVNA PLAČA'!A46</f>
        <v>37</v>
      </c>
      <c r="B52" s="158" t="str">
        <f t="shared" ca="1" si="20"/>
        <v>A37</v>
      </c>
      <c r="C52" s="52">
        <f ca="1">IF(LEN(B52)&gt;0,'OSNOVNA PLAČA'!C46,"")</f>
        <v>0</v>
      </c>
      <c r="D52" s="54">
        <f ca="1">IF(LEN(B52)&gt;0,'OSNOVNA PLAČA'!D46,"")</f>
        <v>0</v>
      </c>
      <c r="E52" s="174">
        <f ca="1">IF(LEN(B52)&gt;0,SUM('OBRAČUNANA OSNOVNA PLAČA'!K46:P46),"")</f>
        <v>0</v>
      </c>
      <c r="F52" s="55"/>
      <c r="G52" s="55"/>
      <c r="H52" s="55"/>
      <c r="I52" s="55"/>
      <c r="J52" s="55"/>
      <c r="K52" s="175">
        <f t="shared" si="4"/>
        <v>0</v>
      </c>
      <c r="L52" s="120">
        <f t="shared" ca="1" si="5"/>
        <v>0</v>
      </c>
      <c r="M52" s="120">
        <f t="shared" ca="1" si="6"/>
        <v>0</v>
      </c>
      <c r="N52" s="120">
        <f t="shared" ca="1" si="21"/>
        <v>0</v>
      </c>
      <c r="O52" s="120">
        <f t="shared" ca="1" si="8"/>
        <v>0</v>
      </c>
      <c r="P52" s="176">
        <f t="shared" ca="1" si="9"/>
        <v>0</v>
      </c>
      <c r="Q52" s="176">
        <f ca="1">IF(LEN(B52)&gt;0,'1-6'!Q52-'1-6'!P52,"")</f>
        <v>0</v>
      </c>
      <c r="R52" s="177"/>
      <c r="AA52" s="162">
        <f>ROW()</f>
        <v>52</v>
      </c>
      <c r="AB52" s="200" t="e">
        <f t="shared" ca="1" si="10"/>
        <v>#N/A</v>
      </c>
      <c r="AC52" s="200" t="e">
        <f t="shared" ca="1" si="11"/>
        <v>#N/A</v>
      </c>
      <c r="AD52" s="201" t="e">
        <f t="shared" ca="1" si="22"/>
        <v>#N/A</v>
      </c>
      <c r="AE52" s="200" t="e">
        <f t="shared" ca="1" si="23"/>
        <v>#N/A</v>
      </c>
      <c r="AF52" s="201" t="e">
        <f t="shared" ca="1" si="24"/>
        <v>#N/A</v>
      </c>
      <c r="AG52" s="200" t="e">
        <f t="shared" ca="1" si="25"/>
        <v>#N/A</v>
      </c>
      <c r="AH52" s="200" t="e">
        <f t="shared" ca="1" si="16"/>
        <v>#N/A</v>
      </c>
      <c r="AI52" s="202" t="e">
        <f t="shared" ca="1" si="17"/>
        <v>#N/A</v>
      </c>
      <c r="AJ52" s="200" t="e">
        <f t="shared" ca="1" si="18"/>
        <v>#N/A</v>
      </c>
      <c r="AK52" s="200" t="e">
        <f t="shared" ca="1" si="19"/>
        <v>#N/A</v>
      </c>
    </row>
    <row r="53" spans="1:37" ht="27" customHeight="1" x14ac:dyDescent="0.2">
      <c r="A53" s="51">
        <f>'OSNOVNA PLAČA'!A47</f>
        <v>38</v>
      </c>
      <c r="B53" s="158" t="str">
        <f t="shared" ca="1" si="20"/>
        <v>A38</v>
      </c>
      <c r="C53" s="52">
        <f ca="1">IF(LEN(B53)&gt;0,'OSNOVNA PLAČA'!C47,"")</f>
        <v>0</v>
      </c>
      <c r="D53" s="54">
        <f ca="1">IF(LEN(B53)&gt;0,'OSNOVNA PLAČA'!D47,"")</f>
        <v>0</v>
      </c>
      <c r="E53" s="174">
        <f ca="1">IF(LEN(B53)&gt;0,SUM('OBRAČUNANA OSNOVNA PLAČA'!K47:P47),"")</f>
        <v>0</v>
      </c>
      <c r="F53" s="55"/>
      <c r="G53" s="55"/>
      <c r="H53" s="55"/>
      <c r="I53" s="55"/>
      <c r="J53" s="55"/>
      <c r="K53" s="175">
        <f t="shared" si="4"/>
        <v>0</v>
      </c>
      <c r="L53" s="120">
        <f t="shared" ca="1" si="5"/>
        <v>0</v>
      </c>
      <c r="M53" s="120">
        <f t="shared" ca="1" si="6"/>
        <v>0</v>
      </c>
      <c r="N53" s="120">
        <f t="shared" ca="1" si="21"/>
        <v>0</v>
      </c>
      <c r="O53" s="120">
        <f t="shared" ca="1" si="8"/>
        <v>0</v>
      </c>
      <c r="P53" s="176">
        <f t="shared" ca="1" si="9"/>
        <v>0</v>
      </c>
      <c r="Q53" s="176">
        <f ca="1">IF(LEN(B53)&gt;0,'1-6'!Q53-'1-6'!P53,"")</f>
        <v>0</v>
      </c>
      <c r="R53" s="177"/>
      <c r="AA53" s="162">
        <f>ROW()</f>
        <v>53</v>
      </c>
      <c r="AB53" s="200" t="e">
        <f t="shared" ca="1" si="10"/>
        <v>#N/A</v>
      </c>
      <c r="AC53" s="200" t="e">
        <f t="shared" ca="1" si="11"/>
        <v>#N/A</v>
      </c>
      <c r="AD53" s="201" t="e">
        <f t="shared" ca="1" si="22"/>
        <v>#N/A</v>
      </c>
      <c r="AE53" s="200" t="e">
        <f t="shared" ca="1" si="23"/>
        <v>#N/A</v>
      </c>
      <c r="AF53" s="201" t="e">
        <f t="shared" ca="1" si="24"/>
        <v>#N/A</v>
      </c>
      <c r="AG53" s="200" t="e">
        <f t="shared" ca="1" si="25"/>
        <v>#N/A</v>
      </c>
      <c r="AH53" s="200" t="e">
        <f t="shared" ca="1" si="16"/>
        <v>#N/A</v>
      </c>
      <c r="AI53" s="202" t="e">
        <f t="shared" ca="1" si="17"/>
        <v>#N/A</v>
      </c>
      <c r="AJ53" s="200" t="e">
        <f t="shared" ca="1" si="18"/>
        <v>#N/A</v>
      </c>
      <c r="AK53" s="200" t="e">
        <f t="shared" ca="1" si="19"/>
        <v>#N/A</v>
      </c>
    </row>
    <row r="54" spans="1:37" ht="27" customHeight="1" x14ac:dyDescent="0.2">
      <c r="A54" s="51">
        <f>'OSNOVNA PLAČA'!A48</f>
        <v>39</v>
      </c>
      <c r="B54" s="158" t="str">
        <f t="shared" ca="1" si="20"/>
        <v>A39</v>
      </c>
      <c r="C54" s="52">
        <f ca="1">IF(LEN(B54)&gt;0,'OSNOVNA PLAČA'!C48,"")</f>
        <v>0</v>
      </c>
      <c r="D54" s="54">
        <f ca="1">IF(LEN(B54)&gt;0,'OSNOVNA PLAČA'!D48,"")</f>
        <v>0</v>
      </c>
      <c r="E54" s="174">
        <f ca="1">IF(LEN(B54)&gt;0,SUM('OBRAČUNANA OSNOVNA PLAČA'!K48:P48),"")</f>
        <v>0</v>
      </c>
      <c r="F54" s="55"/>
      <c r="G54" s="55"/>
      <c r="H54" s="55"/>
      <c r="I54" s="55"/>
      <c r="J54" s="55"/>
      <c r="K54" s="175">
        <f t="shared" si="4"/>
        <v>0</v>
      </c>
      <c r="L54" s="120">
        <f t="shared" ca="1" si="5"/>
        <v>0</v>
      </c>
      <c r="M54" s="120">
        <f t="shared" ca="1" si="6"/>
        <v>0</v>
      </c>
      <c r="N54" s="120">
        <f t="shared" ca="1" si="21"/>
        <v>0</v>
      </c>
      <c r="O54" s="120">
        <f t="shared" ca="1" si="8"/>
        <v>0</v>
      </c>
      <c r="P54" s="176">
        <f t="shared" ca="1" si="9"/>
        <v>0</v>
      </c>
      <c r="Q54" s="176">
        <f ca="1">IF(LEN(B54)&gt;0,'1-6'!Q54-'1-6'!P54,"")</f>
        <v>0</v>
      </c>
      <c r="R54" s="177"/>
      <c r="AA54" s="162">
        <f>ROW()</f>
        <v>54</v>
      </c>
      <c r="AB54" s="200" t="e">
        <f t="shared" ca="1" si="10"/>
        <v>#N/A</v>
      </c>
      <c r="AC54" s="200" t="e">
        <f t="shared" ca="1" si="11"/>
        <v>#N/A</v>
      </c>
      <c r="AD54" s="201" t="e">
        <f t="shared" ca="1" si="22"/>
        <v>#N/A</v>
      </c>
      <c r="AE54" s="200" t="e">
        <f t="shared" ca="1" si="23"/>
        <v>#N/A</v>
      </c>
      <c r="AF54" s="201" t="e">
        <f t="shared" ca="1" si="24"/>
        <v>#N/A</v>
      </c>
      <c r="AG54" s="200" t="e">
        <f t="shared" ca="1" si="25"/>
        <v>#N/A</v>
      </c>
      <c r="AH54" s="200" t="e">
        <f t="shared" ca="1" si="16"/>
        <v>#N/A</v>
      </c>
      <c r="AI54" s="202" t="e">
        <f t="shared" ca="1" si="17"/>
        <v>#N/A</v>
      </c>
      <c r="AJ54" s="200" t="e">
        <f t="shared" ca="1" si="18"/>
        <v>#N/A</v>
      </c>
      <c r="AK54" s="200" t="e">
        <f t="shared" ca="1" si="19"/>
        <v>#N/A</v>
      </c>
    </row>
    <row r="55" spans="1:37" ht="27" customHeight="1" x14ac:dyDescent="0.2">
      <c r="A55" s="51">
        <f>'OSNOVNA PLAČA'!A49</f>
        <v>40</v>
      </c>
      <c r="B55" s="158" t="str">
        <f t="shared" ca="1" si="20"/>
        <v>A40</v>
      </c>
      <c r="C55" s="52">
        <f ca="1">IF(LEN(B55)&gt;0,'OSNOVNA PLAČA'!C49,"")</f>
        <v>0</v>
      </c>
      <c r="D55" s="54">
        <f ca="1">IF(LEN(B55)&gt;0,'OSNOVNA PLAČA'!D49,"")</f>
        <v>0</v>
      </c>
      <c r="E55" s="174">
        <f ca="1">IF(LEN(B55)&gt;0,SUM('OBRAČUNANA OSNOVNA PLAČA'!K49:P49),"")</f>
        <v>0</v>
      </c>
      <c r="F55" s="55"/>
      <c r="G55" s="55"/>
      <c r="H55" s="55"/>
      <c r="I55" s="55"/>
      <c r="J55" s="55"/>
      <c r="K55" s="175">
        <f t="shared" si="4"/>
        <v>0</v>
      </c>
      <c r="L55" s="120">
        <f t="shared" ca="1" si="5"/>
        <v>0</v>
      </c>
      <c r="M55" s="120">
        <f t="shared" ca="1" si="6"/>
        <v>0</v>
      </c>
      <c r="N55" s="120">
        <f t="shared" ca="1" si="21"/>
        <v>0</v>
      </c>
      <c r="O55" s="120">
        <f t="shared" ca="1" si="8"/>
        <v>0</v>
      </c>
      <c r="P55" s="176">
        <f t="shared" ca="1" si="9"/>
        <v>0</v>
      </c>
      <c r="Q55" s="176">
        <f ca="1">IF(LEN(B55)&gt;0,'1-6'!Q55-'1-6'!P55,"")</f>
        <v>0</v>
      </c>
      <c r="R55" s="177"/>
      <c r="AA55" s="162">
        <f>ROW()</f>
        <v>55</v>
      </c>
      <c r="AB55" s="200" t="e">
        <f t="shared" ca="1" si="10"/>
        <v>#N/A</v>
      </c>
      <c r="AC55" s="200" t="e">
        <f t="shared" ca="1" si="11"/>
        <v>#N/A</v>
      </c>
      <c r="AD55" s="201" t="e">
        <f t="shared" ca="1" si="22"/>
        <v>#N/A</v>
      </c>
      <c r="AE55" s="200" t="e">
        <f t="shared" ca="1" si="23"/>
        <v>#N/A</v>
      </c>
      <c r="AF55" s="201" t="e">
        <f t="shared" ca="1" si="24"/>
        <v>#N/A</v>
      </c>
      <c r="AG55" s="200" t="e">
        <f t="shared" ca="1" si="25"/>
        <v>#N/A</v>
      </c>
      <c r="AH55" s="200" t="e">
        <f t="shared" ca="1" si="16"/>
        <v>#N/A</v>
      </c>
      <c r="AI55" s="202" t="e">
        <f t="shared" ca="1" si="17"/>
        <v>#N/A</v>
      </c>
      <c r="AJ55" s="200" t="e">
        <f t="shared" ca="1" si="18"/>
        <v>#N/A</v>
      </c>
      <c r="AK55" s="200" t="e">
        <f t="shared" ca="1" si="19"/>
        <v>#N/A</v>
      </c>
    </row>
    <row r="56" spans="1:37" ht="27" customHeight="1" x14ac:dyDescent="0.2">
      <c r="A56" s="51">
        <f>'OSNOVNA PLAČA'!A50</f>
        <v>41</v>
      </c>
      <c r="B56" s="158" t="str">
        <f t="shared" ca="1" si="20"/>
        <v>A41</v>
      </c>
      <c r="C56" s="52">
        <f ca="1">IF(LEN(B56)&gt;0,'OSNOVNA PLAČA'!C50,"")</f>
        <v>0</v>
      </c>
      <c r="D56" s="54">
        <f ca="1">IF(LEN(B56)&gt;0,'OSNOVNA PLAČA'!D50,"")</f>
        <v>0</v>
      </c>
      <c r="E56" s="174">
        <f ca="1">IF(LEN(B56)&gt;0,SUM('OBRAČUNANA OSNOVNA PLAČA'!K50:P50),"")</f>
        <v>0</v>
      </c>
      <c r="F56" s="55"/>
      <c r="G56" s="55"/>
      <c r="H56" s="55"/>
      <c r="I56" s="55"/>
      <c r="J56" s="55"/>
      <c r="K56" s="175">
        <f t="shared" si="4"/>
        <v>0</v>
      </c>
      <c r="L56" s="120">
        <f t="shared" ca="1" si="5"/>
        <v>0</v>
      </c>
      <c r="M56" s="120">
        <f t="shared" ca="1" si="6"/>
        <v>0</v>
      </c>
      <c r="N56" s="120">
        <f t="shared" ca="1" si="21"/>
        <v>0</v>
      </c>
      <c r="O56" s="120">
        <f t="shared" ca="1" si="8"/>
        <v>0</v>
      </c>
      <c r="P56" s="176">
        <f t="shared" ca="1" si="9"/>
        <v>0</v>
      </c>
      <c r="Q56" s="176">
        <f ca="1">IF(LEN(B56)&gt;0,'1-6'!Q56-'1-6'!P56,"")</f>
        <v>0</v>
      </c>
      <c r="R56" s="177"/>
      <c r="AA56" s="162">
        <f>ROW()</f>
        <v>56</v>
      </c>
      <c r="AB56" s="200" t="e">
        <f t="shared" ca="1" si="10"/>
        <v>#N/A</v>
      </c>
      <c r="AC56" s="200" t="e">
        <f t="shared" ca="1" si="11"/>
        <v>#N/A</v>
      </c>
      <c r="AD56" s="201" t="e">
        <f t="shared" ca="1" si="22"/>
        <v>#N/A</v>
      </c>
      <c r="AE56" s="200" t="e">
        <f t="shared" ca="1" si="23"/>
        <v>#N/A</v>
      </c>
      <c r="AF56" s="201" t="e">
        <f t="shared" ca="1" si="24"/>
        <v>#N/A</v>
      </c>
      <c r="AG56" s="200" t="e">
        <f t="shared" ca="1" si="25"/>
        <v>#N/A</v>
      </c>
      <c r="AH56" s="200" t="e">
        <f t="shared" ca="1" si="16"/>
        <v>#N/A</v>
      </c>
      <c r="AI56" s="202" t="e">
        <f t="shared" ca="1" si="17"/>
        <v>#N/A</v>
      </c>
      <c r="AJ56" s="200" t="e">
        <f t="shared" ca="1" si="18"/>
        <v>#N/A</v>
      </c>
      <c r="AK56" s="200" t="e">
        <f t="shared" ca="1" si="19"/>
        <v>#N/A</v>
      </c>
    </row>
    <row r="57" spans="1:37" ht="27" customHeight="1" x14ac:dyDescent="0.2">
      <c r="A57" s="51">
        <f>'OSNOVNA PLAČA'!A51</f>
        <v>42</v>
      </c>
      <c r="B57" s="158" t="str">
        <f t="shared" ca="1" si="20"/>
        <v>A42</v>
      </c>
      <c r="C57" s="52">
        <f ca="1">IF(LEN(B57)&gt;0,'OSNOVNA PLAČA'!C51,"")</f>
        <v>0</v>
      </c>
      <c r="D57" s="54">
        <f ca="1">IF(LEN(B57)&gt;0,'OSNOVNA PLAČA'!D51,"")</f>
        <v>0</v>
      </c>
      <c r="E57" s="174">
        <f ca="1">IF(LEN(B57)&gt;0,SUM('OBRAČUNANA OSNOVNA PLAČA'!K51:P51),"")</f>
        <v>0</v>
      </c>
      <c r="F57" s="55"/>
      <c r="G57" s="55"/>
      <c r="H57" s="55"/>
      <c r="I57" s="55"/>
      <c r="J57" s="55"/>
      <c r="K57" s="175">
        <f t="shared" si="4"/>
        <v>0</v>
      </c>
      <c r="L57" s="120">
        <f t="shared" ca="1" si="5"/>
        <v>0</v>
      </c>
      <c r="M57" s="120">
        <f t="shared" ca="1" si="6"/>
        <v>0</v>
      </c>
      <c r="N57" s="120">
        <f t="shared" ca="1" si="21"/>
        <v>0</v>
      </c>
      <c r="O57" s="120">
        <f t="shared" ca="1" si="8"/>
        <v>0</v>
      </c>
      <c r="P57" s="176">
        <f t="shared" ca="1" si="9"/>
        <v>0</v>
      </c>
      <c r="Q57" s="176">
        <f ca="1">IF(LEN(B57)&gt;0,'1-6'!Q57-'1-6'!P57,"")</f>
        <v>0</v>
      </c>
      <c r="R57" s="177"/>
      <c r="AA57" s="162">
        <f>ROW()</f>
        <v>57</v>
      </c>
      <c r="AB57" s="200" t="e">
        <f t="shared" ca="1" si="10"/>
        <v>#N/A</v>
      </c>
      <c r="AC57" s="200" t="e">
        <f t="shared" ca="1" si="11"/>
        <v>#N/A</v>
      </c>
      <c r="AD57" s="201" t="e">
        <f t="shared" ca="1" si="22"/>
        <v>#N/A</v>
      </c>
      <c r="AE57" s="200" t="e">
        <f t="shared" ca="1" si="23"/>
        <v>#N/A</v>
      </c>
      <c r="AF57" s="201" t="e">
        <f t="shared" ca="1" si="24"/>
        <v>#N/A</v>
      </c>
      <c r="AG57" s="200" t="e">
        <f t="shared" ca="1" si="25"/>
        <v>#N/A</v>
      </c>
      <c r="AH57" s="200" t="e">
        <f t="shared" ca="1" si="16"/>
        <v>#N/A</v>
      </c>
      <c r="AI57" s="202" t="e">
        <f t="shared" ca="1" si="17"/>
        <v>#N/A</v>
      </c>
      <c r="AJ57" s="200" t="e">
        <f t="shared" ca="1" si="18"/>
        <v>#N/A</v>
      </c>
      <c r="AK57" s="200" t="e">
        <f t="shared" ca="1" si="19"/>
        <v>#N/A</v>
      </c>
    </row>
    <row r="58" spans="1:37" ht="27" customHeight="1" x14ac:dyDescent="0.2">
      <c r="A58" s="51">
        <f>'OSNOVNA PLAČA'!A52</f>
        <v>43</v>
      </c>
      <c r="B58" s="158" t="str">
        <f t="shared" ca="1" si="20"/>
        <v>A43</v>
      </c>
      <c r="C58" s="52">
        <f ca="1">IF(LEN(B58)&gt;0,'OSNOVNA PLAČA'!C52,"")</f>
        <v>0</v>
      </c>
      <c r="D58" s="54">
        <f ca="1">IF(LEN(B58)&gt;0,'OSNOVNA PLAČA'!D52,"")</f>
        <v>0</v>
      </c>
      <c r="E58" s="174">
        <f ca="1">IF(LEN(B58)&gt;0,SUM('OBRAČUNANA OSNOVNA PLAČA'!K52:P52),"")</f>
        <v>0</v>
      </c>
      <c r="F58" s="55"/>
      <c r="G58" s="55"/>
      <c r="H58" s="55"/>
      <c r="I58" s="55"/>
      <c r="J58" s="55"/>
      <c r="K58" s="175">
        <f t="shared" si="4"/>
        <v>0</v>
      </c>
      <c r="L58" s="120">
        <f t="shared" ca="1" si="5"/>
        <v>0</v>
      </c>
      <c r="M58" s="120">
        <f t="shared" ca="1" si="6"/>
        <v>0</v>
      </c>
      <c r="N58" s="120">
        <f t="shared" ca="1" si="21"/>
        <v>0</v>
      </c>
      <c r="O58" s="120">
        <f t="shared" ca="1" si="8"/>
        <v>0</v>
      </c>
      <c r="P58" s="176">
        <f t="shared" ca="1" si="9"/>
        <v>0</v>
      </c>
      <c r="Q58" s="176">
        <f ca="1">IF(LEN(B58)&gt;0,'1-6'!Q58-'1-6'!P58,"")</f>
        <v>0</v>
      </c>
      <c r="R58" s="177"/>
      <c r="AA58" s="162">
        <f>ROW()</f>
        <v>58</v>
      </c>
      <c r="AB58" s="200" t="e">
        <f t="shared" ca="1" si="10"/>
        <v>#N/A</v>
      </c>
      <c r="AC58" s="200" t="e">
        <f t="shared" ca="1" si="11"/>
        <v>#N/A</v>
      </c>
      <c r="AD58" s="201" t="e">
        <f t="shared" ca="1" si="22"/>
        <v>#N/A</v>
      </c>
      <c r="AE58" s="200" t="e">
        <f t="shared" ca="1" si="23"/>
        <v>#N/A</v>
      </c>
      <c r="AF58" s="201" t="e">
        <f t="shared" ca="1" si="24"/>
        <v>#N/A</v>
      </c>
      <c r="AG58" s="200" t="e">
        <f t="shared" ca="1" si="25"/>
        <v>#N/A</v>
      </c>
      <c r="AH58" s="200" t="e">
        <f t="shared" ca="1" si="16"/>
        <v>#N/A</v>
      </c>
      <c r="AI58" s="202" t="e">
        <f t="shared" ca="1" si="17"/>
        <v>#N/A</v>
      </c>
      <c r="AJ58" s="200" t="e">
        <f t="shared" ca="1" si="18"/>
        <v>#N/A</v>
      </c>
      <c r="AK58" s="200" t="e">
        <f t="shared" ca="1" si="19"/>
        <v>#N/A</v>
      </c>
    </row>
    <row r="59" spans="1:37" ht="27" customHeight="1" x14ac:dyDescent="0.2">
      <c r="A59" s="51">
        <f>'OSNOVNA PLAČA'!A53</f>
        <v>44</v>
      </c>
      <c r="B59" s="158" t="str">
        <f t="shared" ca="1" si="20"/>
        <v>A44</v>
      </c>
      <c r="C59" s="52">
        <f ca="1">IF(LEN(B59)&gt;0,'OSNOVNA PLAČA'!C53,"")</f>
        <v>0</v>
      </c>
      <c r="D59" s="54">
        <f ca="1">IF(LEN(B59)&gt;0,'OSNOVNA PLAČA'!D53,"")</f>
        <v>0</v>
      </c>
      <c r="E59" s="174">
        <f ca="1">IF(LEN(B59)&gt;0,SUM('OBRAČUNANA OSNOVNA PLAČA'!K53:P53),"")</f>
        <v>0</v>
      </c>
      <c r="F59" s="55"/>
      <c r="G59" s="55"/>
      <c r="H59" s="55"/>
      <c r="I59" s="55"/>
      <c r="J59" s="55"/>
      <c r="K59" s="175">
        <f t="shared" si="4"/>
        <v>0</v>
      </c>
      <c r="L59" s="120">
        <f t="shared" ca="1" si="5"/>
        <v>0</v>
      </c>
      <c r="M59" s="120">
        <f t="shared" ca="1" si="6"/>
        <v>0</v>
      </c>
      <c r="N59" s="120">
        <f t="shared" ca="1" si="21"/>
        <v>0</v>
      </c>
      <c r="O59" s="120">
        <f t="shared" ca="1" si="8"/>
        <v>0</v>
      </c>
      <c r="P59" s="176">
        <f t="shared" ca="1" si="9"/>
        <v>0</v>
      </c>
      <c r="Q59" s="176">
        <f ca="1">IF(LEN(B59)&gt;0,'1-6'!Q59-'1-6'!P59,"")</f>
        <v>0</v>
      </c>
      <c r="R59" s="177"/>
      <c r="AA59" s="162">
        <f>ROW()</f>
        <v>59</v>
      </c>
      <c r="AB59" s="200" t="e">
        <f t="shared" ca="1" si="10"/>
        <v>#N/A</v>
      </c>
      <c r="AC59" s="200" t="e">
        <f t="shared" ca="1" si="11"/>
        <v>#N/A</v>
      </c>
      <c r="AD59" s="201" t="e">
        <f t="shared" ca="1" si="22"/>
        <v>#N/A</v>
      </c>
      <c r="AE59" s="200" t="e">
        <f t="shared" ca="1" si="23"/>
        <v>#N/A</v>
      </c>
      <c r="AF59" s="201" t="e">
        <f t="shared" ca="1" si="24"/>
        <v>#N/A</v>
      </c>
      <c r="AG59" s="200" t="e">
        <f t="shared" ca="1" si="25"/>
        <v>#N/A</v>
      </c>
      <c r="AH59" s="200" t="e">
        <f t="shared" ca="1" si="16"/>
        <v>#N/A</v>
      </c>
      <c r="AI59" s="202" t="e">
        <f t="shared" ca="1" si="17"/>
        <v>#N/A</v>
      </c>
      <c r="AJ59" s="200" t="e">
        <f t="shared" ca="1" si="18"/>
        <v>#N/A</v>
      </c>
      <c r="AK59" s="200" t="e">
        <f t="shared" ca="1" si="19"/>
        <v>#N/A</v>
      </c>
    </row>
    <row r="60" spans="1:37" ht="27" customHeight="1" x14ac:dyDescent="0.2">
      <c r="A60" s="51">
        <f>'OSNOVNA PLAČA'!A54</f>
        <v>45</v>
      </c>
      <c r="B60" s="158" t="str">
        <f t="shared" ca="1" si="20"/>
        <v>A45</v>
      </c>
      <c r="C60" s="52">
        <f ca="1">IF(LEN(B60)&gt;0,'OSNOVNA PLAČA'!C54,"")</f>
        <v>0</v>
      </c>
      <c r="D60" s="54">
        <f ca="1">IF(LEN(B60)&gt;0,'OSNOVNA PLAČA'!D54,"")</f>
        <v>0</v>
      </c>
      <c r="E60" s="174">
        <f ca="1">IF(LEN(B60)&gt;0,SUM('OBRAČUNANA OSNOVNA PLAČA'!K54:P54),"")</f>
        <v>0</v>
      </c>
      <c r="F60" s="55"/>
      <c r="G60" s="55"/>
      <c r="H60" s="55"/>
      <c r="I60" s="55"/>
      <c r="J60" s="55"/>
      <c r="K60" s="175">
        <f t="shared" si="4"/>
        <v>0</v>
      </c>
      <c r="L60" s="120">
        <f t="shared" ca="1" si="5"/>
        <v>0</v>
      </c>
      <c r="M60" s="120">
        <f t="shared" ca="1" si="6"/>
        <v>0</v>
      </c>
      <c r="N60" s="120">
        <f t="shared" ca="1" si="21"/>
        <v>0</v>
      </c>
      <c r="O60" s="120">
        <f t="shared" ca="1" si="8"/>
        <v>0</v>
      </c>
      <c r="P60" s="176">
        <f t="shared" ca="1" si="9"/>
        <v>0</v>
      </c>
      <c r="Q60" s="176">
        <f ca="1">IF(LEN(B60)&gt;0,'1-6'!Q60-'1-6'!P60,"")</f>
        <v>0</v>
      </c>
      <c r="R60" s="177"/>
      <c r="AA60" s="162">
        <f>ROW()</f>
        <v>60</v>
      </c>
      <c r="AB60" s="200" t="e">
        <f t="shared" ca="1" si="10"/>
        <v>#N/A</v>
      </c>
      <c r="AC60" s="200" t="e">
        <f t="shared" ca="1" si="11"/>
        <v>#N/A</v>
      </c>
      <c r="AD60" s="201" t="e">
        <f t="shared" ca="1" si="22"/>
        <v>#N/A</v>
      </c>
      <c r="AE60" s="200" t="e">
        <f t="shared" ca="1" si="23"/>
        <v>#N/A</v>
      </c>
      <c r="AF60" s="201" t="e">
        <f t="shared" ca="1" si="24"/>
        <v>#N/A</v>
      </c>
      <c r="AG60" s="200" t="e">
        <f t="shared" ca="1" si="25"/>
        <v>#N/A</v>
      </c>
      <c r="AH60" s="200" t="e">
        <f t="shared" ca="1" si="16"/>
        <v>#N/A</v>
      </c>
      <c r="AI60" s="202" t="e">
        <f t="shared" ca="1" si="17"/>
        <v>#N/A</v>
      </c>
      <c r="AJ60" s="200" t="e">
        <f t="shared" ca="1" si="18"/>
        <v>#N/A</v>
      </c>
      <c r="AK60" s="200" t="e">
        <f t="shared" ca="1" si="19"/>
        <v>#N/A</v>
      </c>
    </row>
    <row r="61" spans="1:37" ht="27" customHeight="1" x14ac:dyDescent="0.2">
      <c r="A61" s="51">
        <f>'OSNOVNA PLAČA'!A55</f>
        <v>46</v>
      </c>
      <c r="B61" s="158" t="str">
        <f t="shared" ca="1" si="20"/>
        <v>A46</v>
      </c>
      <c r="C61" s="52">
        <f ca="1">IF(LEN(B61)&gt;0,'OSNOVNA PLAČA'!C55,"")</f>
        <v>0</v>
      </c>
      <c r="D61" s="54">
        <f ca="1">IF(LEN(B61)&gt;0,'OSNOVNA PLAČA'!D55,"")</f>
        <v>0</v>
      </c>
      <c r="E61" s="174">
        <f ca="1">IF(LEN(B61)&gt;0,SUM('OBRAČUNANA OSNOVNA PLAČA'!K55:P55),"")</f>
        <v>0</v>
      </c>
      <c r="F61" s="55"/>
      <c r="G61" s="55"/>
      <c r="H61" s="55"/>
      <c r="I61" s="55"/>
      <c r="J61" s="55"/>
      <c r="K61" s="175">
        <f t="shared" si="4"/>
        <v>0</v>
      </c>
      <c r="L61" s="120">
        <f t="shared" ca="1" si="5"/>
        <v>0</v>
      </c>
      <c r="M61" s="120">
        <f t="shared" ca="1" si="6"/>
        <v>0</v>
      </c>
      <c r="N61" s="120">
        <f t="shared" ca="1" si="21"/>
        <v>0</v>
      </c>
      <c r="O61" s="120">
        <f t="shared" ca="1" si="8"/>
        <v>0</v>
      </c>
      <c r="P61" s="176">
        <f t="shared" ca="1" si="9"/>
        <v>0</v>
      </c>
      <c r="Q61" s="176">
        <f ca="1">IF(LEN(B61)&gt;0,'1-6'!Q61-'1-6'!P61,"")</f>
        <v>0</v>
      </c>
      <c r="R61" s="177"/>
      <c r="AA61" s="162">
        <f>ROW()</f>
        <v>61</v>
      </c>
      <c r="AB61" s="200" t="e">
        <f t="shared" ca="1" si="10"/>
        <v>#N/A</v>
      </c>
      <c r="AC61" s="200" t="e">
        <f t="shared" ca="1" si="11"/>
        <v>#N/A</v>
      </c>
      <c r="AD61" s="201" t="e">
        <f t="shared" ca="1" si="22"/>
        <v>#N/A</v>
      </c>
      <c r="AE61" s="200" t="e">
        <f t="shared" ca="1" si="23"/>
        <v>#N/A</v>
      </c>
      <c r="AF61" s="201" t="e">
        <f t="shared" ca="1" si="24"/>
        <v>#N/A</v>
      </c>
      <c r="AG61" s="200" t="e">
        <f t="shared" ca="1" si="25"/>
        <v>#N/A</v>
      </c>
      <c r="AH61" s="200" t="e">
        <f t="shared" ca="1" si="16"/>
        <v>#N/A</v>
      </c>
      <c r="AI61" s="202" t="e">
        <f t="shared" ca="1" si="17"/>
        <v>#N/A</v>
      </c>
      <c r="AJ61" s="200" t="e">
        <f t="shared" ca="1" si="18"/>
        <v>#N/A</v>
      </c>
      <c r="AK61" s="200" t="e">
        <f t="shared" ca="1" si="19"/>
        <v>#N/A</v>
      </c>
    </row>
    <row r="62" spans="1:37" ht="27" customHeight="1" x14ac:dyDescent="0.2">
      <c r="A62" s="51">
        <f>'OSNOVNA PLAČA'!A56</f>
        <v>47</v>
      </c>
      <c r="B62" s="158" t="str">
        <f t="shared" ca="1" si="20"/>
        <v>A47</v>
      </c>
      <c r="C62" s="52">
        <f ca="1">IF(LEN(B62)&gt;0,'OSNOVNA PLAČA'!C56,"")</f>
        <v>0</v>
      </c>
      <c r="D62" s="54">
        <f ca="1">IF(LEN(B62)&gt;0,'OSNOVNA PLAČA'!D56,"")</f>
        <v>0</v>
      </c>
      <c r="E62" s="174">
        <f ca="1">IF(LEN(B62)&gt;0,SUM('OBRAČUNANA OSNOVNA PLAČA'!K56:P56),"")</f>
        <v>0</v>
      </c>
      <c r="F62" s="55"/>
      <c r="G62" s="55"/>
      <c r="H62" s="55"/>
      <c r="I62" s="55"/>
      <c r="J62" s="55"/>
      <c r="K62" s="175">
        <f t="shared" si="4"/>
        <v>0</v>
      </c>
      <c r="L62" s="120">
        <f t="shared" ca="1" si="5"/>
        <v>0</v>
      </c>
      <c r="M62" s="120">
        <f t="shared" ca="1" si="6"/>
        <v>0</v>
      </c>
      <c r="N62" s="120">
        <f t="shared" ca="1" si="21"/>
        <v>0</v>
      </c>
      <c r="O62" s="120">
        <f t="shared" ca="1" si="8"/>
        <v>0</v>
      </c>
      <c r="P62" s="176">
        <f t="shared" ca="1" si="9"/>
        <v>0</v>
      </c>
      <c r="Q62" s="176">
        <f ca="1">IF(LEN(B62)&gt;0,'1-6'!Q62-'1-6'!P62,"")</f>
        <v>0</v>
      </c>
      <c r="R62" s="177"/>
      <c r="AA62" s="162">
        <f>ROW()</f>
        <v>62</v>
      </c>
      <c r="AB62" s="200" t="e">
        <f t="shared" ca="1" si="10"/>
        <v>#N/A</v>
      </c>
      <c r="AC62" s="200" t="e">
        <f t="shared" ca="1" si="11"/>
        <v>#N/A</v>
      </c>
      <c r="AD62" s="201" t="e">
        <f t="shared" ca="1" si="22"/>
        <v>#N/A</v>
      </c>
      <c r="AE62" s="200" t="e">
        <f t="shared" ca="1" si="23"/>
        <v>#N/A</v>
      </c>
      <c r="AF62" s="201" t="e">
        <f t="shared" ca="1" si="24"/>
        <v>#N/A</v>
      </c>
      <c r="AG62" s="200" t="e">
        <f t="shared" ca="1" si="25"/>
        <v>#N/A</v>
      </c>
      <c r="AH62" s="200" t="e">
        <f t="shared" ca="1" si="16"/>
        <v>#N/A</v>
      </c>
      <c r="AI62" s="202" t="e">
        <f t="shared" ca="1" si="17"/>
        <v>#N/A</v>
      </c>
      <c r="AJ62" s="200" t="e">
        <f t="shared" ca="1" si="18"/>
        <v>#N/A</v>
      </c>
      <c r="AK62" s="200" t="e">
        <f t="shared" ca="1" si="19"/>
        <v>#N/A</v>
      </c>
    </row>
    <row r="63" spans="1:37" ht="27" customHeight="1" x14ac:dyDescent="0.2">
      <c r="A63" s="51">
        <f>'OSNOVNA PLAČA'!A57</f>
        <v>48</v>
      </c>
      <c r="B63" s="158" t="str">
        <f t="shared" ca="1" si="20"/>
        <v>A48</v>
      </c>
      <c r="C63" s="52">
        <f ca="1">IF(LEN(B63)&gt;0,'OSNOVNA PLAČA'!C57,"")</f>
        <v>0</v>
      </c>
      <c r="D63" s="54">
        <f ca="1">IF(LEN(B63)&gt;0,'OSNOVNA PLAČA'!D57,"")</f>
        <v>0</v>
      </c>
      <c r="E63" s="174">
        <f ca="1">IF(LEN(B63)&gt;0,SUM('OBRAČUNANA OSNOVNA PLAČA'!K57:P57),"")</f>
        <v>0</v>
      </c>
      <c r="F63" s="55"/>
      <c r="G63" s="55"/>
      <c r="H63" s="55"/>
      <c r="I63" s="55"/>
      <c r="J63" s="55"/>
      <c r="K63" s="175">
        <f t="shared" si="4"/>
        <v>0</v>
      </c>
      <c r="L63" s="120">
        <f t="shared" ca="1" si="5"/>
        <v>0</v>
      </c>
      <c r="M63" s="120">
        <f t="shared" ca="1" si="6"/>
        <v>0</v>
      </c>
      <c r="N63" s="120">
        <f t="shared" ca="1" si="21"/>
        <v>0</v>
      </c>
      <c r="O63" s="120">
        <f t="shared" ca="1" si="8"/>
        <v>0</v>
      </c>
      <c r="P63" s="176">
        <f t="shared" ca="1" si="9"/>
        <v>0</v>
      </c>
      <c r="Q63" s="176">
        <f ca="1">IF(LEN(B63)&gt;0,'1-6'!Q63-'1-6'!P63,"")</f>
        <v>0</v>
      </c>
      <c r="R63" s="177"/>
      <c r="AA63" s="162">
        <f>ROW()</f>
        <v>63</v>
      </c>
      <c r="AB63" s="200" t="e">
        <f t="shared" ca="1" si="10"/>
        <v>#N/A</v>
      </c>
      <c r="AC63" s="200" t="e">
        <f t="shared" ca="1" si="11"/>
        <v>#N/A</v>
      </c>
      <c r="AD63" s="201" t="e">
        <f t="shared" ca="1" si="22"/>
        <v>#N/A</v>
      </c>
      <c r="AE63" s="200" t="e">
        <f t="shared" ca="1" si="23"/>
        <v>#N/A</v>
      </c>
      <c r="AF63" s="201" t="e">
        <f t="shared" ca="1" si="24"/>
        <v>#N/A</v>
      </c>
      <c r="AG63" s="200" t="e">
        <f t="shared" ca="1" si="25"/>
        <v>#N/A</v>
      </c>
      <c r="AH63" s="200" t="e">
        <f t="shared" ca="1" si="16"/>
        <v>#N/A</v>
      </c>
      <c r="AI63" s="202" t="e">
        <f t="shared" ca="1" si="17"/>
        <v>#N/A</v>
      </c>
      <c r="AJ63" s="200" t="e">
        <f t="shared" ca="1" si="18"/>
        <v>#N/A</v>
      </c>
      <c r="AK63" s="200" t="e">
        <f t="shared" ca="1" si="19"/>
        <v>#N/A</v>
      </c>
    </row>
    <row r="64" spans="1:37" ht="27" customHeight="1" x14ac:dyDescent="0.2">
      <c r="A64" s="51">
        <f>'OSNOVNA PLAČA'!A58</f>
        <v>49</v>
      </c>
      <c r="B64" s="158" t="str">
        <f t="shared" ca="1" si="20"/>
        <v>A49</v>
      </c>
      <c r="C64" s="52">
        <f ca="1">IF(LEN(B64)&gt;0,'OSNOVNA PLAČA'!C58,"")</f>
        <v>0</v>
      </c>
      <c r="D64" s="54">
        <f ca="1">IF(LEN(B64)&gt;0,'OSNOVNA PLAČA'!D58,"")</f>
        <v>0</v>
      </c>
      <c r="E64" s="174">
        <f ca="1">IF(LEN(B64)&gt;0,SUM('OBRAČUNANA OSNOVNA PLAČA'!K58:P58),"")</f>
        <v>0</v>
      </c>
      <c r="F64" s="55"/>
      <c r="G64" s="55"/>
      <c r="H64" s="55"/>
      <c r="I64" s="55"/>
      <c r="J64" s="55"/>
      <c r="K64" s="175">
        <f t="shared" si="4"/>
        <v>0</v>
      </c>
      <c r="L64" s="120">
        <f t="shared" ca="1" si="5"/>
        <v>0</v>
      </c>
      <c r="M64" s="120">
        <f t="shared" ca="1" si="6"/>
        <v>0</v>
      </c>
      <c r="N64" s="120">
        <f t="shared" ca="1" si="21"/>
        <v>0</v>
      </c>
      <c r="O64" s="120">
        <f t="shared" ca="1" si="8"/>
        <v>0</v>
      </c>
      <c r="P64" s="176">
        <f t="shared" ca="1" si="9"/>
        <v>0</v>
      </c>
      <c r="Q64" s="176">
        <f ca="1">IF(LEN(B64)&gt;0,'1-6'!Q64-'1-6'!P64,"")</f>
        <v>0</v>
      </c>
      <c r="R64" s="177"/>
      <c r="AA64" s="162">
        <f>ROW()</f>
        <v>64</v>
      </c>
      <c r="AB64" s="200" t="e">
        <f t="shared" ca="1" si="10"/>
        <v>#N/A</v>
      </c>
      <c r="AC64" s="200" t="e">
        <f t="shared" ca="1" si="11"/>
        <v>#N/A</v>
      </c>
      <c r="AD64" s="201" t="e">
        <f t="shared" ca="1" si="22"/>
        <v>#N/A</v>
      </c>
      <c r="AE64" s="200" t="e">
        <f t="shared" ca="1" si="23"/>
        <v>#N/A</v>
      </c>
      <c r="AF64" s="201" t="e">
        <f t="shared" ca="1" si="24"/>
        <v>#N/A</v>
      </c>
      <c r="AG64" s="200" t="e">
        <f t="shared" ca="1" si="25"/>
        <v>#N/A</v>
      </c>
      <c r="AH64" s="200" t="e">
        <f t="shared" ca="1" si="16"/>
        <v>#N/A</v>
      </c>
      <c r="AI64" s="202" t="e">
        <f t="shared" ca="1" si="17"/>
        <v>#N/A</v>
      </c>
      <c r="AJ64" s="200" t="e">
        <f t="shared" ca="1" si="18"/>
        <v>#N/A</v>
      </c>
      <c r="AK64" s="200" t="e">
        <f t="shared" ca="1" si="19"/>
        <v>#N/A</v>
      </c>
    </row>
    <row r="65" spans="1:37" ht="27" customHeight="1" x14ac:dyDescent="0.2">
      <c r="A65" s="51">
        <f>'OSNOVNA PLAČA'!A59</f>
        <v>50</v>
      </c>
      <c r="B65" s="158" t="str">
        <f t="shared" ca="1" si="20"/>
        <v>A50</v>
      </c>
      <c r="C65" s="52">
        <f ca="1">IF(LEN(B65)&gt;0,'OSNOVNA PLAČA'!C59,"")</f>
        <v>0</v>
      </c>
      <c r="D65" s="54">
        <f ca="1">IF(LEN(B65)&gt;0,'OSNOVNA PLAČA'!D59,"")</f>
        <v>0</v>
      </c>
      <c r="E65" s="174">
        <f ca="1">IF(LEN(B65)&gt;0,SUM('OBRAČUNANA OSNOVNA PLAČA'!K59:P59),"")</f>
        <v>0</v>
      </c>
      <c r="F65" s="55"/>
      <c r="G65" s="55"/>
      <c r="H65" s="55"/>
      <c r="I65" s="55"/>
      <c r="J65" s="55"/>
      <c r="K65" s="175">
        <f t="shared" si="4"/>
        <v>0</v>
      </c>
      <c r="L65" s="120">
        <f t="shared" ca="1" si="5"/>
        <v>0</v>
      </c>
      <c r="M65" s="120">
        <f t="shared" ca="1" si="6"/>
        <v>0</v>
      </c>
      <c r="N65" s="120">
        <f t="shared" ca="1" si="21"/>
        <v>0</v>
      </c>
      <c r="O65" s="120">
        <f t="shared" ca="1" si="8"/>
        <v>0</v>
      </c>
      <c r="P65" s="176">
        <f t="shared" ca="1" si="9"/>
        <v>0</v>
      </c>
      <c r="Q65" s="176">
        <f ca="1">IF(LEN(B65)&gt;0,'1-6'!Q65-'1-6'!P65,"")</f>
        <v>0</v>
      </c>
      <c r="R65" s="177"/>
      <c r="AA65" s="162">
        <f>ROW()</f>
        <v>65</v>
      </c>
      <c r="AB65" s="200" t="e">
        <f t="shared" ca="1" si="10"/>
        <v>#N/A</v>
      </c>
      <c r="AC65" s="200" t="e">
        <f t="shared" ca="1" si="11"/>
        <v>#N/A</v>
      </c>
      <c r="AD65" s="201" t="e">
        <f t="shared" ca="1" si="22"/>
        <v>#N/A</v>
      </c>
      <c r="AE65" s="200" t="e">
        <f t="shared" ca="1" si="23"/>
        <v>#N/A</v>
      </c>
      <c r="AF65" s="201" t="e">
        <f t="shared" ca="1" si="24"/>
        <v>#N/A</v>
      </c>
      <c r="AG65" s="200" t="e">
        <f t="shared" ca="1" si="25"/>
        <v>#N/A</v>
      </c>
      <c r="AH65" s="200" t="e">
        <f t="shared" ca="1" si="16"/>
        <v>#N/A</v>
      </c>
      <c r="AI65" s="202" t="e">
        <f t="shared" ca="1" si="17"/>
        <v>#N/A</v>
      </c>
      <c r="AJ65" s="200" t="e">
        <f t="shared" ca="1" si="18"/>
        <v>#N/A</v>
      </c>
      <c r="AK65" s="200" t="e">
        <f t="shared" ca="1" si="19"/>
        <v>#N/A</v>
      </c>
    </row>
    <row r="66" spans="1:37" ht="27" customHeight="1" x14ac:dyDescent="0.2">
      <c r="A66" s="51">
        <f>'OSNOVNA PLAČA'!A60</f>
        <v>51</v>
      </c>
      <c r="B66" s="158" t="str">
        <f t="shared" ca="1" si="20"/>
        <v>A51</v>
      </c>
      <c r="C66" s="52">
        <f ca="1">IF(LEN(B66)&gt;0,'OSNOVNA PLAČA'!C60,"")</f>
        <v>0</v>
      </c>
      <c r="D66" s="54">
        <f ca="1">IF(LEN(B66)&gt;0,'OSNOVNA PLAČA'!D60,"")</f>
        <v>0</v>
      </c>
      <c r="E66" s="174">
        <f ca="1">IF(LEN(B66)&gt;0,SUM('OBRAČUNANA OSNOVNA PLAČA'!K60:P60),"")</f>
        <v>0</v>
      </c>
      <c r="F66" s="55"/>
      <c r="G66" s="55"/>
      <c r="H66" s="55"/>
      <c r="I66" s="55"/>
      <c r="J66" s="55"/>
      <c r="K66" s="175">
        <f t="shared" si="4"/>
        <v>0</v>
      </c>
      <c r="L66" s="120">
        <f t="shared" ca="1" si="5"/>
        <v>0</v>
      </c>
      <c r="M66" s="120">
        <f t="shared" ca="1" si="6"/>
        <v>0</v>
      </c>
      <c r="N66" s="120">
        <f t="shared" ca="1" si="21"/>
        <v>0</v>
      </c>
      <c r="O66" s="120">
        <f t="shared" ca="1" si="8"/>
        <v>0</v>
      </c>
      <c r="P66" s="176">
        <f t="shared" ca="1" si="9"/>
        <v>0</v>
      </c>
      <c r="Q66" s="176">
        <f ca="1">IF(LEN(B66)&gt;0,'1-6'!Q66-'1-6'!P66,"")</f>
        <v>0</v>
      </c>
      <c r="R66" s="177"/>
      <c r="AA66" s="162">
        <f>ROW()</f>
        <v>66</v>
      </c>
      <c r="AB66" s="200" t="e">
        <f t="shared" ca="1" si="10"/>
        <v>#N/A</v>
      </c>
      <c r="AC66" s="200" t="e">
        <f t="shared" ca="1" si="11"/>
        <v>#N/A</v>
      </c>
      <c r="AD66" s="201" t="e">
        <f t="shared" ca="1" si="22"/>
        <v>#N/A</v>
      </c>
      <c r="AE66" s="200" t="e">
        <f t="shared" ca="1" si="23"/>
        <v>#N/A</v>
      </c>
      <c r="AF66" s="201" t="e">
        <f t="shared" ca="1" si="24"/>
        <v>#N/A</v>
      </c>
      <c r="AG66" s="200" t="e">
        <f t="shared" ca="1" si="25"/>
        <v>#N/A</v>
      </c>
      <c r="AH66" s="200" t="e">
        <f t="shared" ca="1" si="16"/>
        <v>#N/A</v>
      </c>
      <c r="AI66" s="202" t="e">
        <f t="shared" ca="1" si="17"/>
        <v>#N/A</v>
      </c>
      <c r="AJ66" s="200" t="e">
        <f t="shared" ca="1" si="18"/>
        <v>#N/A</v>
      </c>
      <c r="AK66" s="200" t="e">
        <f t="shared" ca="1" si="19"/>
        <v>#N/A</v>
      </c>
    </row>
    <row r="67" spans="1:37" ht="27" customHeight="1" x14ac:dyDescent="0.2">
      <c r="A67" s="51">
        <f>'OSNOVNA PLAČA'!A61</f>
        <v>52</v>
      </c>
      <c r="B67" s="158" t="str">
        <f t="shared" ca="1" si="20"/>
        <v>A52</v>
      </c>
      <c r="C67" s="52">
        <f ca="1">IF(LEN(B67)&gt;0,'OSNOVNA PLAČA'!C61,"")</f>
        <v>0</v>
      </c>
      <c r="D67" s="54">
        <f ca="1">IF(LEN(B67)&gt;0,'OSNOVNA PLAČA'!D61,"")</f>
        <v>0</v>
      </c>
      <c r="E67" s="174">
        <f ca="1">IF(LEN(B67)&gt;0,SUM('OBRAČUNANA OSNOVNA PLAČA'!K61:P61),"")</f>
        <v>0</v>
      </c>
      <c r="F67" s="55"/>
      <c r="G67" s="55"/>
      <c r="H67" s="55"/>
      <c r="I67" s="55"/>
      <c r="J67" s="55"/>
      <c r="K67" s="175">
        <f t="shared" si="4"/>
        <v>0</v>
      </c>
      <c r="L67" s="120">
        <f t="shared" ca="1" si="5"/>
        <v>0</v>
      </c>
      <c r="M67" s="120">
        <f t="shared" ca="1" si="6"/>
        <v>0</v>
      </c>
      <c r="N67" s="120">
        <f t="shared" ca="1" si="21"/>
        <v>0</v>
      </c>
      <c r="O67" s="120">
        <f t="shared" ca="1" si="8"/>
        <v>0</v>
      </c>
      <c r="P67" s="176">
        <f t="shared" ca="1" si="9"/>
        <v>0</v>
      </c>
      <c r="Q67" s="176">
        <f ca="1">IF(LEN(B67)&gt;0,'1-6'!Q67-'1-6'!P67,"")</f>
        <v>0</v>
      </c>
      <c r="R67" s="177"/>
      <c r="AA67" s="162">
        <f>ROW()</f>
        <v>67</v>
      </c>
      <c r="AB67" s="200" t="e">
        <f t="shared" ca="1" si="10"/>
        <v>#N/A</v>
      </c>
      <c r="AC67" s="200" t="e">
        <f t="shared" ca="1" si="11"/>
        <v>#N/A</v>
      </c>
      <c r="AD67" s="201" t="e">
        <f t="shared" ca="1" si="22"/>
        <v>#N/A</v>
      </c>
      <c r="AE67" s="200" t="e">
        <f t="shared" ca="1" si="23"/>
        <v>#N/A</v>
      </c>
      <c r="AF67" s="201" t="e">
        <f t="shared" ca="1" si="24"/>
        <v>#N/A</v>
      </c>
      <c r="AG67" s="200" t="e">
        <f t="shared" ca="1" si="25"/>
        <v>#N/A</v>
      </c>
      <c r="AH67" s="200" t="e">
        <f t="shared" ca="1" si="16"/>
        <v>#N/A</v>
      </c>
      <c r="AI67" s="202" t="e">
        <f t="shared" ca="1" si="17"/>
        <v>#N/A</v>
      </c>
      <c r="AJ67" s="200" t="e">
        <f t="shared" ca="1" si="18"/>
        <v>#N/A</v>
      </c>
      <c r="AK67" s="200" t="e">
        <f t="shared" ca="1" si="19"/>
        <v>#N/A</v>
      </c>
    </row>
    <row r="68" spans="1:37" ht="27" customHeight="1" x14ac:dyDescent="0.2">
      <c r="A68" s="51">
        <f>'OSNOVNA PLAČA'!A62</f>
        <v>53</v>
      </c>
      <c r="B68" s="158" t="str">
        <f t="shared" ca="1" si="20"/>
        <v>A53</v>
      </c>
      <c r="C68" s="52">
        <f ca="1">IF(LEN(B68)&gt;0,'OSNOVNA PLAČA'!C62,"")</f>
        <v>0</v>
      </c>
      <c r="D68" s="54">
        <f ca="1">IF(LEN(B68)&gt;0,'OSNOVNA PLAČA'!D62,"")</f>
        <v>0</v>
      </c>
      <c r="E68" s="174">
        <f ca="1">IF(LEN(B68)&gt;0,SUM('OBRAČUNANA OSNOVNA PLAČA'!K62:P62),"")</f>
        <v>0</v>
      </c>
      <c r="F68" s="55"/>
      <c r="G68" s="55"/>
      <c r="H68" s="55"/>
      <c r="I68" s="55"/>
      <c r="J68" s="55"/>
      <c r="K68" s="175">
        <f t="shared" si="4"/>
        <v>0</v>
      </c>
      <c r="L68" s="120">
        <f t="shared" ca="1" si="5"/>
        <v>0</v>
      </c>
      <c r="M68" s="120">
        <f t="shared" ca="1" si="6"/>
        <v>0</v>
      </c>
      <c r="N68" s="120">
        <f t="shared" ca="1" si="21"/>
        <v>0</v>
      </c>
      <c r="O68" s="120">
        <f t="shared" ca="1" si="8"/>
        <v>0</v>
      </c>
      <c r="P68" s="176">
        <f t="shared" ca="1" si="9"/>
        <v>0</v>
      </c>
      <c r="Q68" s="176">
        <f ca="1">IF(LEN(B68)&gt;0,'1-6'!Q68-'1-6'!P68,"")</f>
        <v>0</v>
      </c>
      <c r="R68" s="177"/>
      <c r="AA68" s="162">
        <f>ROW()</f>
        <v>68</v>
      </c>
      <c r="AB68" s="200" t="e">
        <f t="shared" ca="1" si="10"/>
        <v>#N/A</v>
      </c>
      <c r="AC68" s="200" t="e">
        <f t="shared" ca="1" si="11"/>
        <v>#N/A</v>
      </c>
      <c r="AD68" s="201" t="e">
        <f t="shared" ca="1" si="22"/>
        <v>#N/A</v>
      </c>
      <c r="AE68" s="200" t="e">
        <f t="shared" ca="1" si="23"/>
        <v>#N/A</v>
      </c>
      <c r="AF68" s="201" t="e">
        <f t="shared" ca="1" si="24"/>
        <v>#N/A</v>
      </c>
      <c r="AG68" s="200" t="e">
        <f t="shared" ca="1" si="25"/>
        <v>#N/A</v>
      </c>
      <c r="AH68" s="200" t="e">
        <f t="shared" ca="1" si="16"/>
        <v>#N/A</v>
      </c>
      <c r="AI68" s="202" t="e">
        <f t="shared" ca="1" si="17"/>
        <v>#N/A</v>
      </c>
      <c r="AJ68" s="200" t="e">
        <f t="shared" ca="1" si="18"/>
        <v>#N/A</v>
      </c>
      <c r="AK68" s="200" t="e">
        <f t="shared" ca="1" si="19"/>
        <v>#N/A</v>
      </c>
    </row>
    <row r="69" spans="1:37" ht="27" customHeight="1" x14ac:dyDescent="0.2">
      <c r="A69" s="51">
        <f>'OSNOVNA PLAČA'!A63</f>
        <v>54</v>
      </c>
      <c r="B69" s="158" t="str">
        <f t="shared" ca="1" si="20"/>
        <v>A54</v>
      </c>
      <c r="C69" s="52">
        <f ca="1">IF(LEN(B69)&gt;0,'OSNOVNA PLAČA'!C63,"")</f>
        <v>0</v>
      </c>
      <c r="D69" s="54">
        <f ca="1">IF(LEN(B69)&gt;0,'OSNOVNA PLAČA'!D63,"")</f>
        <v>0</v>
      </c>
      <c r="E69" s="174">
        <f ca="1">IF(LEN(B69)&gt;0,SUM('OBRAČUNANA OSNOVNA PLAČA'!K63:P63),"")</f>
        <v>0</v>
      </c>
      <c r="F69" s="55"/>
      <c r="G69" s="55"/>
      <c r="H69" s="55"/>
      <c r="I69" s="55"/>
      <c r="J69" s="55"/>
      <c r="K69" s="175">
        <f t="shared" si="4"/>
        <v>0</v>
      </c>
      <c r="L69" s="120">
        <f t="shared" ca="1" si="5"/>
        <v>0</v>
      </c>
      <c r="M69" s="120">
        <f t="shared" ca="1" si="6"/>
        <v>0</v>
      </c>
      <c r="N69" s="120">
        <f t="shared" ca="1" si="21"/>
        <v>0</v>
      </c>
      <c r="O69" s="120">
        <f t="shared" ca="1" si="8"/>
        <v>0</v>
      </c>
      <c r="P69" s="176">
        <f t="shared" ca="1" si="9"/>
        <v>0</v>
      </c>
      <c r="Q69" s="176">
        <f ca="1">IF(LEN(B69)&gt;0,'1-6'!Q69-'1-6'!P69,"")</f>
        <v>0</v>
      </c>
      <c r="R69" s="177"/>
      <c r="AA69" s="162">
        <f>ROW()</f>
        <v>69</v>
      </c>
      <c r="AB69" s="200" t="e">
        <f t="shared" ca="1" si="10"/>
        <v>#N/A</v>
      </c>
      <c r="AC69" s="200" t="e">
        <f t="shared" ca="1" si="11"/>
        <v>#N/A</v>
      </c>
      <c r="AD69" s="201" t="e">
        <f t="shared" ca="1" si="22"/>
        <v>#N/A</v>
      </c>
      <c r="AE69" s="200" t="e">
        <f t="shared" ca="1" si="23"/>
        <v>#N/A</v>
      </c>
      <c r="AF69" s="201" t="e">
        <f t="shared" ca="1" si="24"/>
        <v>#N/A</v>
      </c>
      <c r="AG69" s="200" t="e">
        <f t="shared" ca="1" si="25"/>
        <v>#N/A</v>
      </c>
      <c r="AH69" s="200" t="e">
        <f t="shared" ca="1" si="16"/>
        <v>#N/A</v>
      </c>
      <c r="AI69" s="202" t="e">
        <f t="shared" ca="1" si="17"/>
        <v>#N/A</v>
      </c>
      <c r="AJ69" s="200" t="e">
        <f t="shared" ca="1" si="18"/>
        <v>#N/A</v>
      </c>
      <c r="AK69" s="200" t="e">
        <f t="shared" ca="1" si="19"/>
        <v>#N/A</v>
      </c>
    </row>
    <row r="70" spans="1:37" ht="27" customHeight="1" x14ac:dyDescent="0.2">
      <c r="A70" s="51">
        <f>'OSNOVNA PLAČA'!A64</f>
        <v>55</v>
      </c>
      <c r="B70" s="158" t="str">
        <f t="shared" ca="1" si="20"/>
        <v>A55</v>
      </c>
      <c r="C70" s="52">
        <f ca="1">IF(LEN(B70)&gt;0,'OSNOVNA PLAČA'!C64,"")</f>
        <v>0</v>
      </c>
      <c r="D70" s="54">
        <f ca="1">IF(LEN(B70)&gt;0,'OSNOVNA PLAČA'!D64,"")</f>
        <v>0</v>
      </c>
      <c r="E70" s="174">
        <f ca="1">IF(LEN(B70)&gt;0,SUM('OBRAČUNANA OSNOVNA PLAČA'!K64:P64),"")</f>
        <v>0</v>
      </c>
      <c r="F70" s="55"/>
      <c r="G70" s="55"/>
      <c r="H70" s="55"/>
      <c r="I70" s="55"/>
      <c r="J70" s="55"/>
      <c r="K70" s="175">
        <f t="shared" si="4"/>
        <v>0</v>
      </c>
      <c r="L70" s="120">
        <f t="shared" ca="1" si="5"/>
        <v>0</v>
      </c>
      <c r="M70" s="120">
        <f t="shared" ca="1" si="6"/>
        <v>0</v>
      </c>
      <c r="N70" s="120">
        <f t="shared" ca="1" si="21"/>
        <v>0</v>
      </c>
      <c r="O70" s="120">
        <f t="shared" ca="1" si="8"/>
        <v>0</v>
      </c>
      <c r="P70" s="176">
        <f t="shared" ca="1" si="9"/>
        <v>0</v>
      </c>
      <c r="Q70" s="176">
        <f ca="1">IF(LEN(B70)&gt;0,'1-6'!Q70-'1-6'!P70,"")</f>
        <v>0</v>
      </c>
      <c r="R70" s="177"/>
      <c r="AA70" s="162">
        <f>ROW()</f>
        <v>70</v>
      </c>
      <c r="AB70" s="200" t="e">
        <f t="shared" ca="1" si="10"/>
        <v>#N/A</v>
      </c>
      <c r="AC70" s="200" t="e">
        <f t="shared" ca="1" si="11"/>
        <v>#N/A</v>
      </c>
      <c r="AD70" s="201" t="e">
        <f t="shared" ca="1" si="22"/>
        <v>#N/A</v>
      </c>
      <c r="AE70" s="200" t="e">
        <f t="shared" ca="1" si="23"/>
        <v>#N/A</v>
      </c>
      <c r="AF70" s="201" t="e">
        <f t="shared" ca="1" si="24"/>
        <v>#N/A</v>
      </c>
      <c r="AG70" s="200" t="e">
        <f t="shared" ca="1" si="25"/>
        <v>#N/A</v>
      </c>
      <c r="AH70" s="200" t="e">
        <f t="shared" ca="1" si="16"/>
        <v>#N/A</v>
      </c>
      <c r="AI70" s="202" t="e">
        <f t="shared" ca="1" si="17"/>
        <v>#N/A</v>
      </c>
      <c r="AJ70" s="200" t="e">
        <f t="shared" ca="1" si="18"/>
        <v>#N/A</v>
      </c>
      <c r="AK70" s="200" t="e">
        <f t="shared" ca="1" si="19"/>
        <v>#N/A</v>
      </c>
    </row>
    <row r="71" spans="1:37" ht="27" customHeight="1" x14ac:dyDescent="0.2">
      <c r="A71" s="51">
        <f>'OSNOVNA PLAČA'!A65</f>
        <v>56</v>
      </c>
      <c r="B71" s="158" t="str">
        <f t="shared" ca="1" si="20"/>
        <v>A56</v>
      </c>
      <c r="C71" s="52">
        <f ca="1">IF(LEN(B71)&gt;0,'OSNOVNA PLAČA'!C65,"")</f>
        <v>0</v>
      </c>
      <c r="D71" s="54">
        <f ca="1">IF(LEN(B71)&gt;0,'OSNOVNA PLAČA'!D65,"")</f>
        <v>0</v>
      </c>
      <c r="E71" s="174">
        <f ca="1">IF(LEN(B71)&gt;0,SUM('OBRAČUNANA OSNOVNA PLAČA'!K65:P65),"")</f>
        <v>0</v>
      </c>
      <c r="F71" s="55"/>
      <c r="G71" s="55"/>
      <c r="H71" s="55"/>
      <c r="I71" s="55"/>
      <c r="J71" s="55"/>
      <c r="K71" s="175">
        <f t="shared" si="4"/>
        <v>0</v>
      </c>
      <c r="L71" s="120">
        <f t="shared" ca="1" si="5"/>
        <v>0</v>
      </c>
      <c r="M71" s="120">
        <f t="shared" ca="1" si="6"/>
        <v>0</v>
      </c>
      <c r="N71" s="120">
        <f t="shared" ca="1" si="21"/>
        <v>0</v>
      </c>
      <c r="O71" s="120">
        <f t="shared" ca="1" si="8"/>
        <v>0</v>
      </c>
      <c r="P71" s="176">
        <f t="shared" ca="1" si="9"/>
        <v>0</v>
      </c>
      <c r="Q71" s="176">
        <f ca="1">IF(LEN(B71)&gt;0,'1-6'!Q71-'1-6'!P71,"")</f>
        <v>0</v>
      </c>
      <c r="R71" s="177"/>
      <c r="AA71" s="162">
        <f>ROW()</f>
        <v>71</v>
      </c>
      <c r="AB71" s="200" t="e">
        <f t="shared" ca="1" si="10"/>
        <v>#N/A</v>
      </c>
      <c r="AC71" s="200" t="e">
        <f t="shared" ca="1" si="11"/>
        <v>#N/A</v>
      </c>
      <c r="AD71" s="201" t="e">
        <f t="shared" ca="1" si="22"/>
        <v>#N/A</v>
      </c>
      <c r="AE71" s="200" t="e">
        <f t="shared" ca="1" si="23"/>
        <v>#N/A</v>
      </c>
      <c r="AF71" s="201" t="e">
        <f t="shared" ca="1" si="24"/>
        <v>#N/A</v>
      </c>
      <c r="AG71" s="200" t="e">
        <f t="shared" ca="1" si="25"/>
        <v>#N/A</v>
      </c>
      <c r="AH71" s="200" t="e">
        <f t="shared" ca="1" si="16"/>
        <v>#N/A</v>
      </c>
      <c r="AI71" s="202" t="e">
        <f t="shared" ca="1" si="17"/>
        <v>#N/A</v>
      </c>
      <c r="AJ71" s="200" t="e">
        <f t="shared" ca="1" si="18"/>
        <v>#N/A</v>
      </c>
      <c r="AK71" s="200" t="e">
        <f t="shared" ca="1" si="19"/>
        <v>#N/A</v>
      </c>
    </row>
    <row r="72" spans="1:37" ht="27" customHeight="1" x14ac:dyDescent="0.2">
      <c r="A72" s="51">
        <f>'OSNOVNA PLAČA'!A66</f>
        <v>57</v>
      </c>
      <c r="B72" s="158" t="str">
        <f t="shared" ca="1" si="20"/>
        <v>A57</v>
      </c>
      <c r="C72" s="52">
        <f ca="1">IF(LEN(B72)&gt;0,'OSNOVNA PLAČA'!C66,"")</f>
        <v>0</v>
      </c>
      <c r="D72" s="54">
        <f ca="1">IF(LEN(B72)&gt;0,'OSNOVNA PLAČA'!D66,"")</f>
        <v>0</v>
      </c>
      <c r="E72" s="174">
        <f ca="1">IF(LEN(B72)&gt;0,SUM('OBRAČUNANA OSNOVNA PLAČA'!K66:P66),"")</f>
        <v>0</v>
      </c>
      <c r="F72" s="55"/>
      <c r="G72" s="55"/>
      <c r="H72" s="55"/>
      <c r="I72" s="55"/>
      <c r="J72" s="55"/>
      <c r="K72" s="175">
        <f t="shared" si="4"/>
        <v>0</v>
      </c>
      <c r="L72" s="120">
        <f t="shared" ca="1" si="5"/>
        <v>0</v>
      </c>
      <c r="M72" s="120">
        <f t="shared" ca="1" si="6"/>
        <v>0</v>
      </c>
      <c r="N72" s="120">
        <f t="shared" ca="1" si="21"/>
        <v>0</v>
      </c>
      <c r="O72" s="120">
        <f t="shared" ca="1" si="8"/>
        <v>0</v>
      </c>
      <c r="P72" s="176">
        <f t="shared" ca="1" si="9"/>
        <v>0</v>
      </c>
      <c r="Q72" s="176">
        <f ca="1">IF(LEN(B72)&gt;0,'1-6'!Q72-'1-6'!P72,"")</f>
        <v>0</v>
      </c>
      <c r="R72" s="177"/>
      <c r="AA72" s="162">
        <f>ROW()</f>
        <v>72</v>
      </c>
      <c r="AB72" s="200" t="e">
        <f t="shared" ca="1" si="10"/>
        <v>#N/A</v>
      </c>
      <c r="AC72" s="200" t="e">
        <f t="shared" ca="1" si="11"/>
        <v>#N/A</v>
      </c>
      <c r="AD72" s="201" t="e">
        <f t="shared" ca="1" si="22"/>
        <v>#N/A</v>
      </c>
      <c r="AE72" s="200" t="e">
        <f t="shared" ca="1" si="23"/>
        <v>#N/A</v>
      </c>
      <c r="AF72" s="201" t="e">
        <f t="shared" ca="1" si="24"/>
        <v>#N/A</v>
      </c>
      <c r="AG72" s="200" t="e">
        <f t="shared" ca="1" si="25"/>
        <v>#N/A</v>
      </c>
      <c r="AH72" s="200" t="e">
        <f t="shared" ca="1" si="16"/>
        <v>#N/A</v>
      </c>
      <c r="AI72" s="202" t="e">
        <f t="shared" ca="1" si="17"/>
        <v>#N/A</v>
      </c>
      <c r="AJ72" s="200" t="e">
        <f t="shared" ca="1" si="18"/>
        <v>#N/A</v>
      </c>
      <c r="AK72" s="200" t="e">
        <f t="shared" ca="1" si="19"/>
        <v>#N/A</v>
      </c>
    </row>
    <row r="73" spans="1:37" ht="27" customHeight="1" x14ac:dyDescent="0.2">
      <c r="A73" s="51">
        <f>'OSNOVNA PLAČA'!A67</f>
        <v>58</v>
      </c>
      <c r="B73" s="158" t="str">
        <f t="shared" ca="1" si="20"/>
        <v>A58</v>
      </c>
      <c r="C73" s="52">
        <f ca="1">IF(LEN(B73)&gt;0,'OSNOVNA PLAČA'!C67,"")</f>
        <v>0</v>
      </c>
      <c r="D73" s="54">
        <f ca="1">IF(LEN(B73)&gt;0,'OSNOVNA PLAČA'!D67,"")</f>
        <v>0</v>
      </c>
      <c r="E73" s="174">
        <f ca="1">IF(LEN(B73)&gt;0,SUM('OBRAČUNANA OSNOVNA PLAČA'!K67:P67),"")</f>
        <v>0</v>
      </c>
      <c r="F73" s="55"/>
      <c r="G73" s="55"/>
      <c r="H73" s="55"/>
      <c r="I73" s="55"/>
      <c r="J73" s="55"/>
      <c r="K73" s="175">
        <f t="shared" si="4"/>
        <v>0</v>
      </c>
      <c r="L73" s="120">
        <f t="shared" ca="1" si="5"/>
        <v>0</v>
      </c>
      <c r="M73" s="120">
        <f t="shared" ca="1" si="6"/>
        <v>0</v>
      </c>
      <c r="N73" s="120">
        <f t="shared" ca="1" si="21"/>
        <v>0</v>
      </c>
      <c r="O73" s="120">
        <f t="shared" ca="1" si="8"/>
        <v>0</v>
      </c>
      <c r="P73" s="176">
        <f t="shared" ca="1" si="9"/>
        <v>0</v>
      </c>
      <c r="Q73" s="176">
        <f ca="1">IF(LEN(B73)&gt;0,'1-6'!Q73-'1-6'!P73,"")</f>
        <v>0</v>
      </c>
      <c r="R73" s="177"/>
      <c r="AA73" s="162">
        <f>ROW()</f>
        <v>73</v>
      </c>
      <c r="AB73" s="200" t="e">
        <f t="shared" ca="1" si="10"/>
        <v>#N/A</v>
      </c>
      <c r="AC73" s="200" t="e">
        <f t="shared" ca="1" si="11"/>
        <v>#N/A</v>
      </c>
      <c r="AD73" s="201" t="e">
        <f t="shared" ca="1" si="22"/>
        <v>#N/A</v>
      </c>
      <c r="AE73" s="200" t="e">
        <f t="shared" ca="1" si="23"/>
        <v>#N/A</v>
      </c>
      <c r="AF73" s="201" t="e">
        <f t="shared" ca="1" si="24"/>
        <v>#N/A</v>
      </c>
      <c r="AG73" s="200" t="e">
        <f t="shared" ca="1" si="25"/>
        <v>#N/A</v>
      </c>
      <c r="AH73" s="200" t="e">
        <f t="shared" ca="1" si="16"/>
        <v>#N/A</v>
      </c>
      <c r="AI73" s="202" t="e">
        <f t="shared" ca="1" si="17"/>
        <v>#N/A</v>
      </c>
      <c r="AJ73" s="200" t="e">
        <f t="shared" ca="1" si="18"/>
        <v>#N/A</v>
      </c>
      <c r="AK73" s="200" t="e">
        <f t="shared" ca="1" si="19"/>
        <v>#N/A</v>
      </c>
    </row>
    <row r="74" spans="1:37" ht="27" customHeight="1" x14ac:dyDescent="0.2">
      <c r="A74" s="51">
        <f>'OSNOVNA PLAČA'!A68</f>
        <v>59</v>
      </c>
      <c r="B74" s="158" t="str">
        <f t="shared" ca="1" si="20"/>
        <v>A59</v>
      </c>
      <c r="C74" s="52">
        <f ca="1">IF(LEN(B74)&gt;0,'OSNOVNA PLAČA'!C68,"")</f>
        <v>0</v>
      </c>
      <c r="D74" s="54">
        <f ca="1">IF(LEN(B74)&gt;0,'OSNOVNA PLAČA'!D68,"")</f>
        <v>0</v>
      </c>
      <c r="E74" s="174">
        <f ca="1">IF(LEN(B74)&gt;0,SUM('OBRAČUNANA OSNOVNA PLAČA'!K68:P68),"")</f>
        <v>0</v>
      </c>
      <c r="F74" s="55"/>
      <c r="G74" s="55"/>
      <c r="H74" s="55"/>
      <c r="I74" s="55"/>
      <c r="J74" s="55"/>
      <c r="K74" s="175">
        <f t="shared" si="4"/>
        <v>0</v>
      </c>
      <c r="L74" s="120">
        <f t="shared" ca="1" si="5"/>
        <v>0</v>
      </c>
      <c r="M74" s="120">
        <f t="shared" ca="1" si="6"/>
        <v>0</v>
      </c>
      <c r="N74" s="120">
        <f t="shared" ca="1" si="21"/>
        <v>0</v>
      </c>
      <c r="O74" s="120">
        <f t="shared" ca="1" si="8"/>
        <v>0</v>
      </c>
      <c r="P74" s="176">
        <f t="shared" ca="1" si="9"/>
        <v>0</v>
      </c>
      <c r="Q74" s="176">
        <f ca="1">IF(LEN(B74)&gt;0,'1-6'!Q74-'1-6'!P74,"")</f>
        <v>0</v>
      </c>
      <c r="R74" s="177"/>
      <c r="AA74" s="162">
        <f>ROW()</f>
        <v>74</v>
      </c>
      <c r="AB74" s="200" t="e">
        <f t="shared" ca="1" si="10"/>
        <v>#N/A</v>
      </c>
      <c r="AC74" s="200" t="e">
        <f t="shared" ca="1" si="11"/>
        <v>#N/A</v>
      </c>
      <c r="AD74" s="201" t="e">
        <f t="shared" ca="1" si="22"/>
        <v>#N/A</v>
      </c>
      <c r="AE74" s="200" t="e">
        <f t="shared" ca="1" si="23"/>
        <v>#N/A</v>
      </c>
      <c r="AF74" s="201" t="e">
        <f t="shared" ca="1" si="24"/>
        <v>#N/A</v>
      </c>
      <c r="AG74" s="200" t="e">
        <f t="shared" ca="1" si="25"/>
        <v>#N/A</v>
      </c>
      <c r="AH74" s="200" t="e">
        <f t="shared" ca="1" si="16"/>
        <v>#N/A</v>
      </c>
      <c r="AI74" s="202" t="e">
        <f t="shared" ca="1" si="17"/>
        <v>#N/A</v>
      </c>
      <c r="AJ74" s="200" t="e">
        <f t="shared" ca="1" si="18"/>
        <v>#N/A</v>
      </c>
      <c r="AK74" s="200" t="e">
        <f t="shared" ca="1" si="19"/>
        <v>#N/A</v>
      </c>
    </row>
    <row r="75" spans="1:37" ht="27" customHeight="1" x14ac:dyDescent="0.2">
      <c r="A75" s="51">
        <f>'OSNOVNA PLAČA'!A69</f>
        <v>60</v>
      </c>
      <c r="B75" s="158" t="str">
        <f t="shared" ca="1" si="20"/>
        <v>A60</v>
      </c>
      <c r="C75" s="52">
        <f ca="1">IF(LEN(B75)&gt;0,'OSNOVNA PLAČA'!C69,"")</f>
        <v>0</v>
      </c>
      <c r="D75" s="54">
        <f ca="1">IF(LEN(B75)&gt;0,'OSNOVNA PLAČA'!D69,"")</f>
        <v>0</v>
      </c>
      <c r="E75" s="174">
        <f ca="1">IF(LEN(B75)&gt;0,SUM('OBRAČUNANA OSNOVNA PLAČA'!K69:P69),"")</f>
        <v>0</v>
      </c>
      <c r="F75" s="55"/>
      <c r="G75" s="55"/>
      <c r="H75" s="55"/>
      <c r="I75" s="55"/>
      <c r="J75" s="55"/>
      <c r="K75" s="175">
        <f t="shared" si="4"/>
        <v>0</v>
      </c>
      <c r="L75" s="120">
        <f t="shared" ca="1" si="5"/>
        <v>0</v>
      </c>
      <c r="M75" s="120">
        <f t="shared" ca="1" si="6"/>
        <v>0</v>
      </c>
      <c r="N75" s="120">
        <f t="shared" ca="1" si="21"/>
        <v>0</v>
      </c>
      <c r="O75" s="120">
        <f t="shared" ca="1" si="8"/>
        <v>0</v>
      </c>
      <c r="P75" s="176">
        <f t="shared" ca="1" si="9"/>
        <v>0</v>
      </c>
      <c r="Q75" s="176">
        <f ca="1">IF(LEN(B75)&gt;0,'1-6'!Q75-'1-6'!P75,"")</f>
        <v>0</v>
      </c>
      <c r="R75" s="177"/>
      <c r="AA75" s="162">
        <f>ROW()</f>
        <v>75</v>
      </c>
      <c r="AB75" s="200" t="e">
        <f t="shared" ca="1" si="10"/>
        <v>#N/A</v>
      </c>
      <c r="AC75" s="200" t="e">
        <f t="shared" ca="1" si="11"/>
        <v>#N/A</v>
      </c>
      <c r="AD75" s="201" t="e">
        <f t="shared" ca="1" si="22"/>
        <v>#N/A</v>
      </c>
      <c r="AE75" s="200" t="e">
        <f t="shared" ca="1" si="23"/>
        <v>#N/A</v>
      </c>
      <c r="AF75" s="201" t="e">
        <f t="shared" ca="1" si="24"/>
        <v>#N/A</v>
      </c>
      <c r="AG75" s="200" t="e">
        <f t="shared" ca="1" si="25"/>
        <v>#N/A</v>
      </c>
      <c r="AH75" s="200" t="e">
        <f t="shared" ca="1" si="16"/>
        <v>#N/A</v>
      </c>
      <c r="AI75" s="202" t="e">
        <f t="shared" ca="1" si="17"/>
        <v>#N/A</v>
      </c>
      <c r="AJ75" s="200" t="e">
        <f t="shared" ca="1" si="18"/>
        <v>#N/A</v>
      </c>
      <c r="AK75" s="200" t="e">
        <f t="shared" ca="1" si="19"/>
        <v>#N/A</v>
      </c>
    </row>
    <row r="76" spans="1:37" ht="27" customHeight="1" x14ac:dyDescent="0.2">
      <c r="A76" s="51">
        <f>'OSNOVNA PLAČA'!A70</f>
        <v>61</v>
      </c>
      <c r="B76" s="158" t="str">
        <f t="shared" ca="1" si="20"/>
        <v>A61</v>
      </c>
      <c r="C76" s="52">
        <f ca="1">IF(LEN(B76)&gt;0,'OSNOVNA PLAČA'!C70,"")</f>
        <v>0</v>
      </c>
      <c r="D76" s="54">
        <f ca="1">IF(LEN(B76)&gt;0,'OSNOVNA PLAČA'!D70,"")</f>
        <v>0</v>
      </c>
      <c r="E76" s="174">
        <f ca="1">IF(LEN(B76)&gt;0,SUM('OBRAČUNANA OSNOVNA PLAČA'!K70:P70),"")</f>
        <v>0</v>
      </c>
      <c r="F76" s="55"/>
      <c r="G76" s="55"/>
      <c r="H76" s="55"/>
      <c r="I76" s="55"/>
      <c r="J76" s="55"/>
      <c r="K76" s="175">
        <f t="shared" si="4"/>
        <v>0</v>
      </c>
      <c r="L76" s="120">
        <f t="shared" ca="1" si="5"/>
        <v>0</v>
      </c>
      <c r="M76" s="120">
        <f t="shared" ca="1" si="6"/>
        <v>0</v>
      </c>
      <c r="N76" s="120">
        <f t="shared" ca="1" si="21"/>
        <v>0</v>
      </c>
      <c r="O76" s="120">
        <f t="shared" ca="1" si="8"/>
        <v>0</v>
      </c>
      <c r="P76" s="176">
        <f t="shared" ca="1" si="9"/>
        <v>0</v>
      </c>
      <c r="Q76" s="176">
        <f ca="1">IF(LEN(B76)&gt;0,'1-6'!Q76-'1-6'!P76,"")</f>
        <v>0</v>
      </c>
      <c r="R76" s="177"/>
      <c r="AA76" s="162">
        <f>ROW()</f>
        <v>76</v>
      </c>
      <c r="AB76" s="200" t="e">
        <f t="shared" ca="1" si="10"/>
        <v>#N/A</v>
      </c>
      <c r="AC76" s="200" t="e">
        <f t="shared" ca="1" si="11"/>
        <v>#N/A</v>
      </c>
      <c r="AD76" s="201" t="e">
        <f t="shared" ca="1" si="22"/>
        <v>#N/A</v>
      </c>
      <c r="AE76" s="200" t="e">
        <f t="shared" ca="1" si="23"/>
        <v>#N/A</v>
      </c>
      <c r="AF76" s="201" t="e">
        <f t="shared" ca="1" si="24"/>
        <v>#N/A</v>
      </c>
      <c r="AG76" s="200" t="e">
        <f t="shared" ca="1" si="25"/>
        <v>#N/A</v>
      </c>
      <c r="AH76" s="200" t="e">
        <f t="shared" ca="1" si="16"/>
        <v>#N/A</v>
      </c>
      <c r="AI76" s="202" t="e">
        <f t="shared" ca="1" si="17"/>
        <v>#N/A</v>
      </c>
      <c r="AJ76" s="200" t="e">
        <f t="shared" ca="1" si="18"/>
        <v>#N/A</v>
      </c>
      <c r="AK76" s="200" t="e">
        <f t="shared" ca="1" si="19"/>
        <v>#N/A</v>
      </c>
    </row>
    <row r="77" spans="1:37" ht="27" customHeight="1" x14ac:dyDescent="0.2">
      <c r="A77" s="51">
        <f>'OSNOVNA PLAČA'!A71</f>
        <v>62</v>
      </c>
      <c r="B77" s="158" t="str">
        <f t="shared" ca="1" si="20"/>
        <v>A62</v>
      </c>
      <c r="C77" s="52">
        <f ca="1">IF(LEN(B77)&gt;0,'OSNOVNA PLAČA'!C71,"")</f>
        <v>0</v>
      </c>
      <c r="D77" s="54">
        <f ca="1">IF(LEN(B77)&gt;0,'OSNOVNA PLAČA'!D71,"")</f>
        <v>0</v>
      </c>
      <c r="E77" s="174">
        <f ca="1">IF(LEN(B77)&gt;0,SUM('OBRAČUNANA OSNOVNA PLAČA'!K71:P71),"")</f>
        <v>0</v>
      </c>
      <c r="F77" s="55"/>
      <c r="G77" s="55"/>
      <c r="H77" s="55"/>
      <c r="I77" s="55"/>
      <c r="J77" s="55"/>
      <c r="K77" s="175">
        <f t="shared" si="4"/>
        <v>0</v>
      </c>
      <c r="L77" s="120">
        <f t="shared" ca="1" si="5"/>
        <v>0</v>
      </c>
      <c r="M77" s="120">
        <f t="shared" ca="1" si="6"/>
        <v>0</v>
      </c>
      <c r="N77" s="120">
        <f t="shared" ca="1" si="21"/>
        <v>0</v>
      </c>
      <c r="O77" s="120">
        <f t="shared" ca="1" si="8"/>
        <v>0</v>
      </c>
      <c r="P77" s="176">
        <f t="shared" ca="1" si="9"/>
        <v>0</v>
      </c>
      <c r="Q77" s="176">
        <f ca="1">IF(LEN(B77)&gt;0,'1-6'!Q77-'1-6'!P77,"")</f>
        <v>0</v>
      </c>
      <c r="R77" s="177"/>
      <c r="AA77" s="162">
        <f>ROW()</f>
        <v>77</v>
      </c>
      <c r="AB77" s="200" t="e">
        <f t="shared" ca="1" si="10"/>
        <v>#N/A</v>
      </c>
      <c r="AC77" s="200" t="e">
        <f t="shared" ca="1" si="11"/>
        <v>#N/A</v>
      </c>
      <c r="AD77" s="201" t="e">
        <f t="shared" ca="1" si="22"/>
        <v>#N/A</v>
      </c>
      <c r="AE77" s="200" t="e">
        <f t="shared" ca="1" si="23"/>
        <v>#N/A</v>
      </c>
      <c r="AF77" s="201" t="e">
        <f t="shared" ca="1" si="24"/>
        <v>#N/A</v>
      </c>
      <c r="AG77" s="200" t="e">
        <f t="shared" ca="1" si="25"/>
        <v>#N/A</v>
      </c>
      <c r="AH77" s="200" t="e">
        <f t="shared" ca="1" si="16"/>
        <v>#N/A</v>
      </c>
      <c r="AI77" s="202" t="e">
        <f t="shared" ca="1" si="17"/>
        <v>#N/A</v>
      </c>
      <c r="AJ77" s="200" t="e">
        <f t="shared" ca="1" si="18"/>
        <v>#N/A</v>
      </c>
      <c r="AK77" s="200" t="e">
        <f t="shared" ca="1" si="19"/>
        <v>#N/A</v>
      </c>
    </row>
    <row r="78" spans="1:37" ht="27" customHeight="1" x14ac:dyDescent="0.2">
      <c r="A78" s="51">
        <f>'OSNOVNA PLAČA'!A72</f>
        <v>63</v>
      </c>
      <c r="B78" s="158" t="str">
        <f t="shared" ca="1" si="20"/>
        <v>A63</v>
      </c>
      <c r="C78" s="52">
        <f ca="1">IF(LEN(B78)&gt;0,'OSNOVNA PLAČA'!C72,"")</f>
        <v>0</v>
      </c>
      <c r="D78" s="54">
        <f ca="1">IF(LEN(B78)&gt;0,'OSNOVNA PLAČA'!D72,"")</f>
        <v>0</v>
      </c>
      <c r="E78" s="174">
        <f ca="1">IF(LEN(B78)&gt;0,SUM('OBRAČUNANA OSNOVNA PLAČA'!K72:P72),"")</f>
        <v>0</v>
      </c>
      <c r="F78" s="55"/>
      <c r="G78" s="55"/>
      <c r="H78" s="55"/>
      <c r="I78" s="55"/>
      <c r="J78" s="55"/>
      <c r="K78" s="175">
        <f t="shared" si="4"/>
        <v>0</v>
      </c>
      <c r="L78" s="120">
        <f t="shared" ca="1" si="5"/>
        <v>0</v>
      </c>
      <c r="M78" s="120">
        <f t="shared" ca="1" si="6"/>
        <v>0</v>
      </c>
      <c r="N78" s="120">
        <f t="shared" ca="1" si="21"/>
        <v>0</v>
      </c>
      <c r="O78" s="120">
        <f t="shared" ca="1" si="8"/>
        <v>0</v>
      </c>
      <c r="P78" s="176">
        <f t="shared" ca="1" si="9"/>
        <v>0</v>
      </c>
      <c r="Q78" s="176">
        <f ca="1">IF(LEN(B78)&gt;0,'1-6'!Q78-'1-6'!P78,"")</f>
        <v>0</v>
      </c>
      <c r="R78" s="177"/>
      <c r="AA78" s="162">
        <f>ROW()</f>
        <v>78</v>
      </c>
      <c r="AB78" s="200" t="e">
        <f t="shared" ca="1" si="10"/>
        <v>#N/A</v>
      </c>
      <c r="AC78" s="200" t="e">
        <f t="shared" ca="1" si="11"/>
        <v>#N/A</v>
      </c>
      <c r="AD78" s="201" t="e">
        <f t="shared" ca="1" si="22"/>
        <v>#N/A</v>
      </c>
      <c r="AE78" s="200" t="e">
        <f t="shared" ca="1" si="23"/>
        <v>#N/A</v>
      </c>
      <c r="AF78" s="201" t="e">
        <f t="shared" ca="1" si="24"/>
        <v>#N/A</v>
      </c>
      <c r="AG78" s="200" t="e">
        <f t="shared" ca="1" si="25"/>
        <v>#N/A</v>
      </c>
      <c r="AH78" s="200" t="e">
        <f t="shared" ca="1" si="16"/>
        <v>#N/A</v>
      </c>
      <c r="AI78" s="202" t="e">
        <f t="shared" ca="1" si="17"/>
        <v>#N/A</v>
      </c>
      <c r="AJ78" s="200" t="e">
        <f t="shared" ca="1" si="18"/>
        <v>#N/A</v>
      </c>
      <c r="AK78" s="200" t="e">
        <f t="shared" ca="1" si="19"/>
        <v>#N/A</v>
      </c>
    </row>
    <row r="79" spans="1:37" ht="27" customHeight="1" x14ac:dyDescent="0.2">
      <c r="A79" s="51">
        <f>'OSNOVNA PLAČA'!A73</f>
        <v>64</v>
      </c>
      <c r="B79" s="158" t="str">
        <f t="shared" ca="1" si="20"/>
        <v>A64</v>
      </c>
      <c r="C79" s="52">
        <f ca="1">IF(LEN(B79)&gt;0,'OSNOVNA PLAČA'!C73,"")</f>
        <v>0</v>
      </c>
      <c r="D79" s="54">
        <f ca="1">IF(LEN(B79)&gt;0,'OSNOVNA PLAČA'!D73,"")</f>
        <v>0</v>
      </c>
      <c r="E79" s="174">
        <f ca="1">IF(LEN(B79)&gt;0,SUM('OBRAČUNANA OSNOVNA PLAČA'!K73:P73),"")</f>
        <v>0</v>
      </c>
      <c r="F79" s="55"/>
      <c r="G79" s="55"/>
      <c r="H79" s="55"/>
      <c r="I79" s="55"/>
      <c r="J79" s="55"/>
      <c r="K79" s="175">
        <f t="shared" si="4"/>
        <v>0</v>
      </c>
      <c r="L79" s="120">
        <f t="shared" ca="1" si="5"/>
        <v>0</v>
      </c>
      <c r="M79" s="120">
        <f t="shared" ca="1" si="6"/>
        <v>0</v>
      </c>
      <c r="N79" s="120">
        <f t="shared" ca="1" si="21"/>
        <v>0</v>
      </c>
      <c r="O79" s="120">
        <f t="shared" ca="1" si="8"/>
        <v>0</v>
      </c>
      <c r="P79" s="176">
        <f t="shared" ca="1" si="9"/>
        <v>0</v>
      </c>
      <c r="Q79" s="176">
        <f ca="1">IF(LEN(B79)&gt;0,'1-6'!Q79-'1-6'!P79,"")</f>
        <v>0</v>
      </c>
      <c r="R79" s="177"/>
      <c r="AA79" s="162">
        <f>ROW()</f>
        <v>79</v>
      </c>
      <c r="AB79" s="200" t="e">
        <f t="shared" ca="1" si="10"/>
        <v>#N/A</v>
      </c>
      <c r="AC79" s="200" t="e">
        <f t="shared" ca="1" si="11"/>
        <v>#N/A</v>
      </c>
      <c r="AD79" s="201" t="e">
        <f t="shared" ca="1" si="22"/>
        <v>#N/A</v>
      </c>
      <c r="AE79" s="200" t="e">
        <f t="shared" ca="1" si="23"/>
        <v>#N/A</v>
      </c>
      <c r="AF79" s="201" t="e">
        <f t="shared" ca="1" si="24"/>
        <v>#N/A</v>
      </c>
      <c r="AG79" s="200" t="e">
        <f t="shared" ca="1" si="25"/>
        <v>#N/A</v>
      </c>
      <c r="AH79" s="200" t="e">
        <f t="shared" ca="1" si="16"/>
        <v>#N/A</v>
      </c>
      <c r="AI79" s="202" t="e">
        <f t="shared" ca="1" si="17"/>
        <v>#N/A</v>
      </c>
      <c r="AJ79" s="200" t="e">
        <f t="shared" ca="1" si="18"/>
        <v>#N/A</v>
      </c>
      <c r="AK79" s="200" t="e">
        <f t="shared" ca="1" si="19"/>
        <v>#N/A</v>
      </c>
    </row>
    <row r="80" spans="1:37" ht="27" customHeight="1" x14ac:dyDescent="0.2">
      <c r="A80" s="51">
        <f>'OSNOVNA PLAČA'!A74</f>
        <v>65</v>
      </c>
      <c r="B80" s="158" t="str">
        <f t="shared" ref="B80:B115" ca="1" si="26">IF(LEN(INDIRECT( "'" &amp; $AC$2 &amp; "'!B" &amp; TEXT($AA80-6,0)))&gt;0,INDIRECT( "'" &amp; $AC$2 &amp; "'!B" &amp; TEXT($AA80-6,0)),"")</f>
        <v>A65</v>
      </c>
      <c r="C80" s="52">
        <f ca="1">IF(LEN(B80)&gt;0,'OSNOVNA PLAČA'!C74,"")</f>
        <v>0</v>
      </c>
      <c r="D80" s="54">
        <f ca="1">IF(LEN(B80)&gt;0,'OSNOVNA PLAČA'!D74,"")</f>
        <v>0</v>
      </c>
      <c r="E80" s="174">
        <f ca="1">IF(LEN(B80)&gt;0,SUM('OBRAČUNANA OSNOVNA PLAČA'!K74:P74),"")</f>
        <v>0</v>
      </c>
      <c r="F80" s="55"/>
      <c r="G80" s="55"/>
      <c r="H80" s="55"/>
      <c r="I80" s="55"/>
      <c r="J80" s="55"/>
      <c r="K80" s="175">
        <f t="shared" ref="K80:K115" si="27">+F80+G80+H80+I80+J80</f>
        <v>0</v>
      </c>
      <c r="L80" s="120">
        <f t="shared" ref="L80:L115" ca="1" si="28">IF(LEN(B80)&gt;0,K80/5,"")</f>
        <v>0</v>
      </c>
      <c r="M80" s="120">
        <f t="shared" ref="M80:M115" ca="1" si="29">IF(LEN(B80)&gt;0,E80*L80,"")</f>
        <v>0</v>
      </c>
      <c r="N80" s="120">
        <f t="shared" ref="N80:N115" ca="1" si="30">IF(LEN(B80)&gt;0,L80*$O$117,"")</f>
        <v>0</v>
      </c>
      <c r="O80" s="120">
        <f t="shared" ref="O80:O115" ca="1" si="31">IF(LEN(B80)&gt;0,E80*N80,"")</f>
        <v>0</v>
      </c>
      <c r="P80" s="176">
        <f t="shared" ref="P80:P115" ca="1" si="32">MIN(O80,Q80)</f>
        <v>0</v>
      </c>
      <c r="Q80" s="176">
        <f ca="1">IF(LEN(B80)&gt;0,'1-6'!Q80-'1-6'!P80,"")</f>
        <v>0</v>
      </c>
      <c r="R80" s="177"/>
      <c r="AA80" s="162">
        <f>ROW()</f>
        <v>80</v>
      </c>
      <c r="AB80" s="200" t="e">
        <f t="shared" ref="AB80:AB115" ca="1" si="33">IF($AN$3=1,0,INDIRECT( "'" &amp; $AN$2 &amp; "'!P" &amp; TEXT($AA80,0)))</f>
        <v>#N/A</v>
      </c>
      <c r="AC80" s="200" t="e">
        <f t="shared" ref="AC80:AC115" ca="1" si="34">IF($AN$3=1,(INDIRECT( "'" &amp; $AC$2 &amp; "'!F" &amp; TEXT($AA80-6,0))*2/12+INDIRECT( "'" &amp; $AC$2 &amp; "'!G" &amp; TEXT($AA80-6,0))*10/12)*2,INDIRECT( "'" &amp; $AN$2 &amp; "'!Q" &amp; TEXT($AA80,0)))</f>
        <v>#N/A</v>
      </c>
      <c r="AD80" s="201" t="e">
        <f t="shared" ref="AD80:AD111" ca="1" si="35">IF(AB80&gt;=AC80,"-",$K80/(5*MAX($L$121:$L$122)))</f>
        <v>#N/A</v>
      </c>
      <c r="AE80" s="200" t="e">
        <f t="shared" ref="AE80:AE115" ca="1" si="36">IF(AB80&gt;=AC80,"-",$K80/(5*MAX($L$121:$L$122))*AJ80)</f>
        <v>#N/A</v>
      </c>
      <c r="AF80" s="201" t="e">
        <f t="shared" ref="AF80:AF115" ca="1" si="37">IF(AD80="-","-",AD80*$AE$117)</f>
        <v>#N/A</v>
      </c>
      <c r="AG80" s="200" t="e">
        <f t="shared" ref="AG80:AG115" ca="1" si="38">IF(AE80="-","-",AE80*$AE$117)</f>
        <v>#N/A</v>
      </c>
      <c r="AH80" s="200" t="e">
        <f t="shared" ref="AH80:AH115" ca="1" si="39">IF(AF80="-",0,MIN(AG80,Q80))</f>
        <v>#N/A</v>
      </c>
      <c r="AI80" s="202" t="e">
        <f t="shared" ref="AI80:AI115" ca="1" si="40">+AC80-AB80</f>
        <v>#N/A</v>
      </c>
      <c r="AJ80" s="200" t="e">
        <f t="shared" ref="AJ80:AJ115" ca="1" si="41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200" t="e">
        <f t="shared" ref="AK80:AK115" ca="1" si="42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7" customHeight="1" x14ac:dyDescent="0.2">
      <c r="A81" s="51">
        <f>'OSNOVNA PLAČA'!A75</f>
        <v>66</v>
      </c>
      <c r="B81" s="158" t="str">
        <f t="shared" ca="1" si="26"/>
        <v>A66</v>
      </c>
      <c r="C81" s="52">
        <f ca="1">IF(LEN(B81)&gt;0,'OSNOVNA PLAČA'!C75,"")</f>
        <v>0</v>
      </c>
      <c r="D81" s="54">
        <f ca="1">IF(LEN(B81)&gt;0,'OSNOVNA PLAČA'!D75,"")</f>
        <v>0</v>
      </c>
      <c r="E81" s="174">
        <f ca="1">IF(LEN(B81)&gt;0,SUM('OBRAČUNANA OSNOVNA PLAČA'!K75:P75),"")</f>
        <v>0</v>
      </c>
      <c r="F81" s="55"/>
      <c r="G81" s="55"/>
      <c r="H81" s="55"/>
      <c r="I81" s="55"/>
      <c r="J81" s="55"/>
      <c r="K81" s="175">
        <f t="shared" si="27"/>
        <v>0</v>
      </c>
      <c r="L81" s="120">
        <f t="shared" ca="1" si="28"/>
        <v>0</v>
      </c>
      <c r="M81" s="120">
        <f t="shared" ca="1" si="29"/>
        <v>0</v>
      </c>
      <c r="N81" s="120">
        <f t="shared" ca="1" si="30"/>
        <v>0</v>
      </c>
      <c r="O81" s="120">
        <f t="shared" ca="1" si="31"/>
        <v>0</v>
      </c>
      <c r="P81" s="176">
        <f t="shared" ca="1" si="32"/>
        <v>0</v>
      </c>
      <c r="Q81" s="176">
        <f ca="1">IF(LEN(B81)&gt;0,'1-6'!Q81-'1-6'!P81,"")</f>
        <v>0</v>
      </c>
      <c r="R81" s="177"/>
      <c r="AA81" s="162">
        <f>ROW()</f>
        <v>81</v>
      </c>
      <c r="AB81" s="200" t="e">
        <f t="shared" ca="1" si="33"/>
        <v>#N/A</v>
      </c>
      <c r="AC81" s="200" t="e">
        <f t="shared" ca="1" si="34"/>
        <v>#N/A</v>
      </c>
      <c r="AD81" s="201" t="e">
        <f t="shared" ca="1" si="35"/>
        <v>#N/A</v>
      </c>
      <c r="AE81" s="200" t="e">
        <f t="shared" ca="1" si="36"/>
        <v>#N/A</v>
      </c>
      <c r="AF81" s="201" t="e">
        <f t="shared" ca="1" si="37"/>
        <v>#N/A</v>
      </c>
      <c r="AG81" s="200" t="e">
        <f t="shared" ca="1" si="38"/>
        <v>#N/A</v>
      </c>
      <c r="AH81" s="200" t="e">
        <f t="shared" ca="1" si="39"/>
        <v>#N/A</v>
      </c>
      <c r="AI81" s="202" t="e">
        <f t="shared" ca="1" si="40"/>
        <v>#N/A</v>
      </c>
      <c r="AJ81" s="200" t="e">
        <f t="shared" ca="1" si="41"/>
        <v>#N/A</v>
      </c>
      <c r="AK81" s="200" t="e">
        <f t="shared" ca="1" si="42"/>
        <v>#N/A</v>
      </c>
    </row>
    <row r="82" spans="1:37" ht="27" customHeight="1" x14ac:dyDescent="0.2">
      <c r="A82" s="51">
        <f>'OSNOVNA PLAČA'!A76</f>
        <v>67</v>
      </c>
      <c r="B82" s="158" t="str">
        <f t="shared" ca="1" si="26"/>
        <v>A67</v>
      </c>
      <c r="C82" s="52">
        <f ca="1">IF(LEN(B82)&gt;0,'OSNOVNA PLAČA'!C76,"")</f>
        <v>0</v>
      </c>
      <c r="D82" s="54">
        <f ca="1">IF(LEN(B82)&gt;0,'OSNOVNA PLAČA'!D76,"")</f>
        <v>0</v>
      </c>
      <c r="E82" s="174">
        <f ca="1">IF(LEN(B82)&gt;0,SUM('OBRAČUNANA OSNOVNA PLAČA'!K76:P76),"")</f>
        <v>0</v>
      </c>
      <c r="F82" s="55"/>
      <c r="G82" s="55"/>
      <c r="H82" s="55"/>
      <c r="I82" s="55"/>
      <c r="J82" s="55"/>
      <c r="K82" s="175">
        <f t="shared" si="27"/>
        <v>0</v>
      </c>
      <c r="L82" s="120">
        <f t="shared" ca="1" si="28"/>
        <v>0</v>
      </c>
      <c r="M82" s="120">
        <f t="shared" ca="1" si="29"/>
        <v>0</v>
      </c>
      <c r="N82" s="120">
        <f t="shared" ca="1" si="30"/>
        <v>0</v>
      </c>
      <c r="O82" s="120">
        <f t="shared" ca="1" si="31"/>
        <v>0</v>
      </c>
      <c r="P82" s="176">
        <f t="shared" ca="1" si="32"/>
        <v>0</v>
      </c>
      <c r="Q82" s="176">
        <f ca="1">IF(LEN(B82)&gt;0,'1-6'!Q82-'1-6'!P82,"")</f>
        <v>0</v>
      </c>
      <c r="R82" s="177"/>
      <c r="AA82" s="162">
        <f>ROW()</f>
        <v>82</v>
      </c>
      <c r="AB82" s="200" t="e">
        <f t="shared" ca="1" si="33"/>
        <v>#N/A</v>
      </c>
      <c r="AC82" s="200" t="e">
        <f t="shared" ca="1" si="34"/>
        <v>#N/A</v>
      </c>
      <c r="AD82" s="201" t="e">
        <f t="shared" ca="1" si="35"/>
        <v>#N/A</v>
      </c>
      <c r="AE82" s="200" t="e">
        <f t="shared" ca="1" si="36"/>
        <v>#N/A</v>
      </c>
      <c r="AF82" s="201" t="e">
        <f t="shared" ca="1" si="37"/>
        <v>#N/A</v>
      </c>
      <c r="AG82" s="200" t="e">
        <f t="shared" ca="1" si="38"/>
        <v>#N/A</v>
      </c>
      <c r="AH82" s="200" t="e">
        <f t="shared" ca="1" si="39"/>
        <v>#N/A</v>
      </c>
      <c r="AI82" s="202" t="e">
        <f t="shared" ca="1" si="40"/>
        <v>#N/A</v>
      </c>
      <c r="AJ82" s="200" t="e">
        <f t="shared" ca="1" si="41"/>
        <v>#N/A</v>
      </c>
      <c r="AK82" s="200" t="e">
        <f t="shared" ca="1" si="42"/>
        <v>#N/A</v>
      </c>
    </row>
    <row r="83" spans="1:37" ht="27" customHeight="1" x14ac:dyDescent="0.2">
      <c r="A83" s="51">
        <f>'OSNOVNA PLAČA'!A77</f>
        <v>68</v>
      </c>
      <c r="B83" s="158" t="str">
        <f t="shared" ca="1" si="26"/>
        <v>A68</v>
      </c>
      <c r="C83" s="52">
        <f ca="1">IF(LEN(B83)&gt;0,'OSNOVNA PLAČA'!C77,"")</f>
        <v>0</v>
      </c>
      <c r="D83" s="54">
        <f ca="1">IF(LEN(B83)&gt;0,'OSNOVNA PLAČA'!D77,"")</f>
        <v>0</v>
      </c>
      <c r="E83" s="174">
        <f ca="1">IF(LEN(B83)&gt;0,SUM('OBRAČUNANA OSNOVNA PLAČA'!K77:P77),"")</f>
        <v>0</v>
      </c>
      <c r="F83" s="55"/>
      <c r="G83" s="55"/>
      <c r="H83" s="55"/>
      <c r="I83" s="55"/>
      <c r="J83" s="55"/>
      <c r="K83" s="175">
        <f t="shared" si="27"/>
        <v>0</v>
      </c>
      <c r="L83" s="120">
        <f t="shared" ca="1" si="28"/>
        <v>0</v>
      </c>
      <c r="M83" s="120">
        <f t="shared" ca="1" si="29"/>
        <v>0</v>
      </c>
      <c r="N83" s="120">
        <f t="shared" ca="1" si="30"/>
        <v>0</v>
      </c>
      <c r="O83" s="120">
        <f t="shared" ca="1" si="31"/>
        <v>0</v>
      </c>
      <c r="P83" s="176">
        <f t="shared" ca="1" si="32"/>
        <v>0</v>
      </c>
      <c r="Q83" s="176">
        <f ca="1">IF(LEN(B83)&gt;0,'1-6'!Q83-'1-6'!P83,"")</f>
        <v>0</v>
      </c>
      <c r="R83" s="177"/>
      <c r="AA83" s="162">
        <f>ROW()</f>
        <v>83</v>
      </c>
      <c r="AB83" s="200" t="e">
        <f t="shared" ca="1" si="33"/>
        <v>#N/A</v>
      </c>
      <c r="AC83" s="200" t="e">
        <f t="shared" ca="1" si="34"/>
        <v>#N/A</v>
      </c>
      <c r="AD83" s="201" t="e">
        <f t="shared" ca="1" si="35"/>
        <v>#N/A</v>
      </c>
      <c r="AE83" s="200" t="e">
        <f t="shared" ca="1" si="36"/>
        <v>#N/A</v>
      </c>
      <c r="AF83" s="201" t="e">
        <f t="shared" ca="1" si="37"/>
        <v>#N/A</v>
      </c>
      <c r="AG83" s="200" t="e">
        <f t="shared" ca="1" si="38"/>
        <v>#N/A</v>
      </c>
      <c r="AH83" s="200" t="e">
        <f t="shared" ca="1" si="39"/>
        <v>#N/A</v>
      </c>
      <c r="AI83" s="202" t="e">
        <f t="shared" ca="1" si="40"/>
        <v>#N/A</v>
      </c>
      <c r="AJ83" s="200" t="e">
        <f t="shared" ca="1" si="41"/>
        <v>#N/A</v>
      </c>
      <c r="AK83" s="200" t="e">
        <f t="shared" ca="1" si="42"/>
        <v>#N/A</v>
      </c>
    </row>
    <row r="84" spans="1:37" ht="27" customHeight="1" x14ac:dyDescent="0.2">
      <c r="A84" s="51">
        <f>'OSNOVNA PLAČA'!A78</f>
        <v>69</v>
      </c>
      <c r="B84" s="158" t="str">
        <f t="shared" ca="1" si="26"/>
        <v>A69</v>
      </c>
      <c r="C84" s="52">
        <f ca="1">IF(LEN(B84)&gt;0,'OSNOVNA PLAČA'!C78,"")</f>
        <v>0</v>
      </c>
      <c r="D84" s="54">
        <f ca="1">IF(LEN(B84)&gt;0,'OSNOVNA PLAČA'!D78,"")</f>
        <v>0</v>
      </c>
      <c r="E84" s="174">
        <f ca="1">IF(LEN(B84)&gt;0,SUM('OBRAČUNANA OSNOVNA PLAČA'!K78:P78),"")</f>
        <v>0</v>
      </c>
      <c r="F84" s="55"/>
      <c r="G84" s="55"/>
      <c r="H84" s="55"/>
      <c r="I84" s="55"/>
      <c r="J84" s="55"/>
      <c r="K84" s="175">
        <f t="shared" si="27"/>
        <v>0</v>
      </c>
      <c r="L84" s="120">
        <f t="shared" ca="1" si="28"/>
        <v>0</v>
      </c>
      <c r="M84" s="120">
        <f t="shared" ca="1" si="29"/>
        <v>0</v>
      </c>
      <c r="N84" s="120">
        <f t="shared" ca="1" si="30"/>
        <v>0</v>
      </c>
      <c r="O84" s="120">
        <f t="shared" ca="1" si="31"/>
        <v>0</v>
      </c>
      <c r="P84" s="176">
        <f t="shared" ca="1" si="32"/>
        <v>0</v>
      </c>
      <c r="Q84" s="176">
        <f ca="1">IF(LEN(B84)&gt;0,'1-6'!Q84-'1-6'!P84,"")</f>
        <v>0</v>
      </c>
      <c r="R84" s="177"/>
      <c r="AA84" s="162">
        <f>ROW()</f>
        <v>84</v>
      </c>
      <c r="AB84" s="200" t="e">
        <f t="shared" ca="1" si="33"/>
        <v>#N/A</v>
      </c>
      <c r="AC84" s="200" t="e">
        <f t="shared" ca="1" si="34"/>
        <v>#N/A</v>
      </c>
      <c r="AD84" s="201" t="e">
        <f t="shared" ca="1" si="35"/>
        <v>#N/A</v>
      </c>
      <c r="AE84" s="200" t="e">
        <f t="shared" ca="1" si="36"/>
        <v>#N/A</v>
      </c>
      <c r="AF84" s="201" t="e">
        <f t="shared" ca="1" si="37"/>
        <v>#N/A</v>
      </c>
      <c r="AG84" s="200" t="e">
        <f t="shared" ca="1" si="38"/>
        <v>#N/A</v>
      </c>
      <c r="AH84" s="200" t="e">
        <f t="shared" ca="1" si="39"/>
        <v>#N/A</v>
      </c>
      <c r="AI84" s="202" t="e">
        <f t="shared" ca="1" si="40"/>
        <v>#N/A</v>
      </c>
      <c r="AJ84" s="200" t="e">
        <f t="shared" ca="1" si="41"/>
        <v>#N/A</v>
      </c>
      <c r="AK84" s="200" t="e">
        <f t="shared" ca="1" si="42"/>
        <v>#N/A</v>
      </c>
    </row>
    <row r="85" spans="1:37" ht="27" customHeight="1" x14ac:dyDescent="0.2">
      <c r="A85" s="51">
        <f>'OSNOVNA PLAČA'!A79</f>
        <v>70</v>
      </c>
      <c r="B85" s="158" t="str">
        <f t="shared" ca="1" si="26"/>
        <v>A70</v>
      </c>
      <c r="C85" s="52">
        <f ca="1">IF(LEN(B85)&gt;0,'OSNOVNA PLAČA'!C79,"")</f>
        <v>0</v>
      </c>
      <c r="D85" s="54">
        <f ca="1">IF(LEN(B85)&gt;0,'OSNOVNA PLAČA'!D79,"")</f>
        <v>0</v>
      </c>
      <c r="E85" s="174">
        <f ca="1">IF(LEN(B85)&gt;0,SUM('OBRAČUNANA OSNOVNA PLAČA'!K79:P79),"")</f>
        <v>0</v>
      </c>
      <c r="F85" s="55"/>
      <c r="G85" s="55"/>
      <c r="H85" s="55"/>
      <c r="I85" s="55"/>
      <c r="J85" s="55"/>
      <c r="K85" s="175">
        <f t="shared" si="27"/>
        <v>0</v>
      </c>
      <c r="L85" s="120">
        <f t="shared" ca="1" si="28"/>
        <v>0</v>
      </c>
      <c r="M85" s="120">
        <f t="shared" ca="1" si="29"/>
        <v>0</v>
      </c>
      <c r="N85" s="120">
        <f t="shared" ca="1" si="30"/>
        <v>0</v>
      </c>
      <c r="O85" s="120">
        <f t="shared" ca="1" si="31"/>
        <v>0</v>
      </c>
      <c r="P85" s="176">
        <f t="shared" ca="1" si="32"/>
        <v>0</v>
      </c>
      <c r="Q85" s="176">
        <f ca="1">IF(LEN(B85)&gt;0,'1-6'!Q85-'1-6'!P85,"")</f>
        <v>0</v>
      </c>
      <c r="R85" s="177"/>
      <c r="AA85" s="162">
        <f>ROW()</f>
        <v>85</v>
      </c>
      <c r="AB85" s="200" t="e">
        <f t="shared" ca="1" si="33"/>
        <v>#N/A</v>
      </c>
      <c r="AC85" s="200" t="e">
        <f t="shared" ca="1" si="34"/>
        <v>#N/A</v>
      </c>
      <c r="AD85" s="201" t="e">
        <f t="shared" ca="1" si="35"/>
        <v>#N/A</v>
      </c>
      <c r="AE85" s="200" t="e">
        <f t="shared" ca="1" si="36"/>
        <v>#N/A</v>
      </c>
      <c r="AF85" s="201" t="e">
        <f t="shared" ca="1" si="37"/>
        <v>#N/A</v>
      </c>
      <c r="AG85" s="200" t="e">
        <f t="shared" ca="1" si="38"/>
        <v>#N/A</v>
      </c>
      <c r="AH85" s="200" t="e">
        <f t="shared" ca="1" si="39"/>
        <v>#N/A</v>
      </c>
      <c r="AI85" s="202" t="e">
        <f t="shared" ca="1" si="40"/>
        <v>#N/A</v>
      </c>
      <c r="AJ85" s="200" t="e">
        <f t="shared" ca="1" si="41"/>
        <v>#N/A</v>
      </c>
      <c r="AK85" s="200" t="e">
        <f t="shared" ca="1" si="42"/>
        <v>#N/A</v>
      </c>
    </row>
    <row r="86" spans="1:37" ht="27" customHeight="1" x14ac:dyDescent="0.2">
      <c r="A86" s="51">
        <f>'OSNOVNA PLAČA'!A80</f>
        <v>71</v>
      </c>
      <c r="B86" s="158" t="str">
        <f t="shared" ca="1" si="26"/>
        <v>A71</v>
      </c>
      <c r="C86" s="52">
        <f ca="1">IF(LEN(B86)&gt;0,'OSNOVNA PLAČA'!C80,"")</f>
        <v>0</v>
      </c>
      <c r="D86" s="54">
        <f ca="1">IF(LEN(B86)&gt;0,'OSNOVNA PLAČA'!D80,"")</f>
        <v>0</v>
      </c>
      <c r="E86" s="174">
        <f ca="1">IF(LEN(B86)&gt;0,SUM('OBRAČUNANA OSNOVNA PLAČA'!K80:P80),"")</f>
        <v>0</v>
      </c>
      <c r="F86" s="55"/>
      <c r="G86" s="55"/>
      <c r="H86" s="55"/>
      <c r="I86" s="55"/>
      <c r="J86" s="55"/>
      <c r="K86" s="175">
        <f t="shared" si="27"/>
        <v>0</v>
      </c>
      <c r="L86" s="120">
        <f t="shared" ca="1" si="28"/>
        <v>0</v>
      </c>
      <c r="M86" s="120">
        <f t="shared" ca="1" si="29"/>
        <v>0</v>
      </c>
      <c r="N86" s="120">
        <f t="shared" ca="1" si="30"/>
        <v>0</v>
      </c>
      <c r="O86" s="120">
        <f t="shared" ca="1" si="31"/>
        <v>0</v>
      </c>
      <c r="P86" s="176">
        <f t="shared" ca="1" si="32"/>
        <v>0</v>
      </c>
      <c r="Q86" s="176">
        <f ca="1">IF(LEN(B86)&gt;0,'1-6'!Q86-'1-6'!P86,"")</f>
        <v>0</v>
      </c>
      <c r="R86" s="177"/>
      <c r="AA86" s="162">
        <f>ROW()</f>
        <v>86</v>
      </c>
      <c r="AB86" s="200" t="e">
        <f t="shared" ca="1" si="33"/>
        <v>#N/A</v>
      </c>
      <c r="AC86" s="200" t="e">
        <f t="shared" ca="1" si="34"/>
        <v>#N/A</v>
      </c>
      <c r="AD86" s="201" t="e">
        <f t="shared" ca="1" si="35"/>
        <v>#N/A</v>
      </c>
      <c r="AE86" s="200" t="e">
        <f t="shared" ca="1" si="36"/>
        <v>#N/A</v>
      </c>
      <c r="AF86" s="201" t="e">
        <f t="shared" ca="1" si="37"/>
        <v>#N/A</v>
      </c>
      <c r="AG86" s="200" t="e">
        <f t="shared" ca="1" si="38"/>
        <v>#N/A</v>
      </c>
      <c r="AH86" s="200" t="e">
        <f t="shared" ca="1" si="39"/>
        <v>#N/A</v>
      </c>
      <c r="AI86" s="202" t="e">
        <f t="shared" ca="1" si="40"/>
        <v>#N/A</v>
      </c>
      <c r="AJ86" s="200" t="e">
        <f t="shared" ca="1" si="41"/>
        <v>#N/A</v>
      </c>
      <c r="AK86" s="200" t="e">
        <f t="shared" ca="1" si="42"/>
        <v>#N/A</v>
      </c>
    </row>
    <row r="87" spans="1:37" ht="27" customHeight="1" x14ac:dyDescent="0.2">
      <c r="A87" s="51">
        <f>'OSNOVNA PLAČA'!A81</f>
        <v>72</v>
      </c>
      <c r="B87" s="158" t="str">
        <f t="shared" ca="1" si="26"/>
        <v>A72</v>
      </c>
      <c r="C87" s="52">
        <f ca="1">IF(LEN(B87)&gt;0,'OSNOVNA PLAČA'!C81,"")</f>
        <v>0</v>
      </c>
      <c r="D87" s="54">
        <f ca="1">IF(LEN(B87)&gt;0,'OSNOVNA PLAČA'!D81,"")</f>
        <v>0</v>
      </c>
      <c r="E87" s="174">
        <f ca="1">IF(LEN(B87)&gt;0,SUM('OBRAČUNANA OSNOVNA PLAČA'!K81:P81),"")</f>
        <v>0</v>
      </c>
      <c r="F87" s="55"/>
      <c r="G87" s="55"/>
      <c r="H87" s="55"/>
      <c r="I87" s="55"/>
      <c r="J87" s="55"/>
      <c r="K87" s="175">
        <f t="shared" si="27"/>
        <v>0</v>
      </c>
      <c r="L87" s="120">
        <f t="shared" ca="1" si="28"/>
        <v>0</v>
      </c>
      <c r="M87" s="120">
        <f t="shared" ca="1" si="29"/>
        <v>0</v>
      </c>
      <c r="N87" s="120">
        <f t="shared" ca="1" si="30"/>
        <v>0</v>
      </c>
      <c r="O87" s="120">
        <f t="shared" ca="1" si="31"/>
        <v>0</v>
      </c>
      <c r="P87" s="176">
        <f t="shared" ca="1" si="32"/>
        <v>0</v>
      </c>
      <c r="Q87" s="176">
        <f ca="1">IF(LEN(B87)&gt;0,'1-6'!Q87-'1-6'!P87,"")</f>
        <v>0</v>
      </c>
      <c r="R87" s="177"/>
      <c r="AA87" s="162">
        <f>ROW()</f>
        <v>87</v>
      </c>
      <c r="AB87" s="200" t="e">
        <f t="shared" ca="1" si="33"/>
        <v>#N/A</v>
      </c>
      <c r="AC87" s="200" t="e">
        <f t="shared" ca="1" si="34"/>
        <v>#N/A</v>
      </c>
      <c r="AD87" s="201" t="e">
        <f t="shared" ca="1" si="35"/>
        <v>#N/A</v>
      </c>
      <c r="AE87" s="200" t="e">
        <f t="shared" ca="1" si="36"/>
        <v>#N/A</v>
      </c>
      <c r="AF87" s="201" t="e">
        <f t="shared" ca="1" si="37"/>
        <v>#N/A</v>
      </c>
      <c r="AG87" s="200" t="e">
        <f t="shared" ca="1" si="38"/>
        <v>#N/A</v>
      </c>
      <c r="AH87" s="200" t="e">
        <f t="shared" ca="1" si="39"/>
        <v>#N/A</v>
      </c>
      <c r="AI87" s="202" t="e">
        <f t="shared" ca="1" si="40"/>
        <v>#N/A</v>
      </c>
      <c r="AJ87" s="200" t="e">
        <f t="shared" ca="1" si="41"/>
        <v>#N/A</v>
      </c>
      <c r="AK87" s="200" t="e">
        <f t="shared" ca="1" si="42"/>
        <v>#N/A</v>
      </c>
    </row>
    <row r="88" spans="1:37" ht="27" customHeight="1" x14ac:dyDescent="0.2">
      <c r="A88" s="51">
        <f>'OSNOVNA PLAČA'!A82</f>
        <v>73</v>
      </c>
      <c r="B88" s="158" t="str">
        <f t="shared" ca="1" si="26"/>
        <v>A73</v>
      </c>
      <c r="C88" s="52">
        <f ca="1">IF(LEN(B88)&gt;0,'OSNOVNA PLAČA'!C82,"")</f>
        <v>0</v>
      </c>
      <c r="D88" s="54">
        <f ca="1">IF(LEN(B88)&gt;0,'OSNOVNA PLAČA'!D82,"")</f>
        <v>0</v>
      </c>
      <c r="E88" s="174">
        <f ca="1">IF(LEN(B88)&gt;0,SUM('OBRAČUNANA OSNOVNA PLAČA'!K82:P82),"")</f>
        <v>0</v>
      </c>
      <c r="F88" s="55"/>
      <c r="G88" s="55"/>
      <c r="H88" s="55"/>
      <c r="I88" s="55"/>
      <c r="J88" s="55"/>
      <c r="K88" s="175">
        <f t="shared" si="27"/>
        <v>0</v>
      </c>
      <c r="L88" s="120">
        <f t="shared" ca="1" si="28"/>
        <v>0</v>
      </c>
      <c r="M88" s="120">
        <f t="shared" ca="1" si="29"/>
        <v>0</v>
      </c>
      <c r="N88" s="120">
        <f t="shared" ca="1" si="30"/>
        <v>0</v>
      </c>
      <c r="O88" s="120">
        <f t="shared" ca="1" si="31"/>
        <v>0</v>
      </c>
      <c r="P88" s="176">
        <f t="shared" ca="1" si="32"/>
        <v>0</v>
      </c>
      <c r="Q88" s="176">
        <f ca="1">IF(LEN(B88)&gt;0,'1-6'!Q88-'1-6'!P88,"")</f>
        <v>0</v>
      </c>
      <c r="R88" s="177"/>
      <c r="AA88" s="162">
        <f>ROW()</f>
        <v>88</v>
      </c>
      <c r="AB88" s="200" t="e">
        <f t="shared" ca="1" si="33"/>
        <v>#N/A</v>
      </c>
      <c r="AC88" s="200" t="e">
        <f t="shared" ca="1" si="34"/>
        <v>#N/A</v>
      </c>
      <c r="AD88" s="201" t="e">
        <f t="shared" ca="1" si="35"/>
        <v>#N/A</v>
      </c>
      <c r="AE88" s="200" t="e">
        <f t="shared" ca="1" si="36"/>
        <v>#N/A</v>
      </c>
      <c r="AF88" s="201" t="e">
        <f t="shared" ca="1" si="37"/>
        <v>#N/A</v>
      </c>
      <c r="AG88" s="200" t="e">
        <f t="shared" ca="1" si="38"/>
        <v>#N/A</v>
      </c>
      <c r="AH88" s="200" t="e">
        <f t="shared" ca="1" si="39"/>
        <v>#N/A</v>
      </c>
      <c r="AI88" s="202" t="e">
        <f t="shared" ca="1" si="40"/>
        <v>#N/A</v>
      </c>
      <c r="AJ88" s="200" t="e">
        <f t="shared" ca="1" si="41"/>
        <v>#N/A</v>
      </c>
      <c r="AK88" s="200" t="e">
        <f t="shared" ca="1" si="42"/>
        <v>#N/A</v>
      </c>
    </row>
    <row r="89" spans="1:37" ht="27" customHeight="1" x14ac:dyDescent="0.2">
      <c r="A89" s="51">
        <f>'OSNOVNA PLAČA'!A83</f>
        <v>74</v>
      </c>
      <c r="B89" s="158" t="str">
        <f t="shared" ca="1" si="26"/>
        <v>A74</v>
      </c>
      <c r="C89" s="52">
        <f ca="1">IF(LEN(B89)&gt;0,'OSNOVNA PLAČA'!C83,"")</f>
        <v>0</v>
      </c>
      <c r="D89" s="54">
        <f ca="1">IF(LEN(B89)&gt;0,'OSNOVNA PLAČA'!D83,"")</f>
        <v>0</v>
      </c>
      <c r="E89" s="174">
        <f ca="1">IF(LEN(B89)&gt;0,SUM('OBRAČUNANA OSNOVNA PLAČA'!K83:P83),"")</f>
        <v>0</v>
      </c>
      <c r="F89" s="55"/>
      <c r="G89" s="55"/>
      <c r="H89" s="55"/>
      <c r="I89" s="55"/>
      <c r="J89" s="55"/>
      <c r="K89" s="175">
        <f t="shared" si="27"/>
        <v>0</v>
      </c>
      <c r="L89" s="120">
        <f t="shared" ca="1" si="28"/>
        <v>0</v>
      </c>
      <c r="M89" s="120">
        <f t="shared" ca="1" si="29"/>
        <v>0</v>
      </c>
      <c r="N89" s="120">
        <f t="shared" ca="1" si="30"/>
        <v>0</v>
      </c>
      <c r="O89" s="120">
        <f t="shared" ca="1" si="31"/>
        <v>0</v>
      </c>
      <c r="P89" s="176">
        <f t="shared" ca="1" si="32"/>
        <v>0</v>
      </c>
      <c r="Q89" s="176">
        <f ca="1">IF(LEN(B89)&gt;0,'1-6'!Q89-'1-6'!P89,"")</f>
        <v>0</v>
      </c>
      <c r="R89" s="177"/>
      <c r="AA89" s="162">
        <f>ROW()</f>
        <v>89</v>
      </c>
      <c r="AB89" s="200" t="e">
        <f t="shared" ca="1" si="33"/>
        <v>#N/A</v>
      </c>
      <c r="AC89" s="200" t="e">
        <f t="shared" ca="1" si="34"/>
        <v>#N/A</v>
      </c>
      <c r="AD89" s="201" t="e">
        <f t="shared" ca="1" si="35"/>
        <v>#N/A</v>
      </c>
      <c r="AE89" s="200" t="e">
        <f t="shared" ca="1" si="36"/>
        <v>#N/A</v>
      </c>
      <c r="AF89" s="201" t="e">
        <f t="shared" ca="1" si="37"/>
        <v>#N/A</v>
      </c>
      <c r="AG89" s="200" t="e">
        <f t="shared" ca="1" si="38"/>
        <v>#N/A</v>
      </c>
      <c r="AH89" s="200" t="e">
        <f t="shared" ca="1" si="39"/>
        <v>#N/A</v>
      </c>
      <c r="AI89" s="202" t="e">
        <f t="shared" ca="1" si="40"/>
        <v>#N/A</v>
      </c>
      <c r="AJ89" s="200" t="e">
        <f t="shared" ca="1" si="41"/>
        <v>#N/A</v>
      </c>
      <c r="AK89" s="200" t="e">
        <f t="shared" ca="1" si="42"/>
        <v>#N/A</v>
      </c>
    </row>
    <row r="90" spans="1:37" ht="27" customHeight="1" x14ac:dyDescent="0.2">
      <c r="A90" s="51">
        <f>'OSNOVNA PLAČA'!A84</f>
        <v>75</v>
      </c>
      <c r="B90" s="158" t="str">
        <f t="shared" ca="1" si="26"/>
        <v>A75</v>
      </c>
      <c r="C90" s="52">
        <f ca="1">IF(LEN(B90)&gt;0,'OSNOVNA PLAČA'!C84,"")</f>
        <v>0</v>
      </c>
      <c r="D90" s="54">
        <f ca="1">IF(LEN(B90)&gt;0,'OSNOVNA PLAČA'!D84,"")</f>
        <v>0</v>
      </c>
      <c r="E90" s="174">
        <f ca="1">IF(LEN(B90)&gt;0,SUM('OBRAČUNANA OSNOVNA PLAČA'!K84:P84),"")</f>
        <v>0</v>
      </c>
      <c r="F90" s="55"/>
      <c r="G90" s="55"/>
      <c r="H90" s="55"/>
      <c r="I90" s="55"/>
      <c r="J90" s="55"/>
      <c r="K90" s="175">
        <f t="shared" si="27"/>
        <v>0</v>
      </c>
      <c r="L90" s="120">
        <f t="shared" ca="1" si="28"/>
        <v>0</v>
      </c>
      <c r="M90" s="120">
        <f t="shared" ca="1" si="29"/>
        <v>0</v>
      </c>
      <c r="N90" s="120">
        <f t="shared" ca="1" si="30"/>
        <v>0</v>
      </c>
      <c r="O90" s="120">
        <f t="shared" ca="1" si="31"/>
        <v>0</v>
      </c>
      <c r="P90" s="176">
        <f t="shared" ca="1" si="32"/>
        <v>0</v>
      </c>
      <c r="Q90" s="176">
        <f ca="1">IF(LEN(B90)&gt;0,'1-6'!Q90-'1-6'!P90,"")</f>
        <v>0</v>
      </c>
      <c r="R90" s="177"/>
      <c r="AA90" s="162">
        <f>ROW()</f>
        <v>90</v>
      </c>
      <c r="AB90" s="200" t="e">
        <f t="shared" ca="1" si="33"/>
        <v>#N/A</v>
      </c>
      <c r="AC90" s="200" t="e">
        <f t="shared" ca="1" si="34"/>
        <v>#N/A</v>
      </c>
      <c r="AD90" s="201" t="e">
        <f t="shared" ca="1" si="35"/>
        <v>#N/A</v>
      </c>
      <c r="AE90" s="200" t="e">
        <f t="shared" ca="1" si="36"/>
        <v>#N/A</v>
      </c>
      <c r="AF90" s="201" t="e">
        <f t="shared" ca="1" si="37"/>
        <v>#N/A</v>
      </c>
      <c r="AG90" s="200" t="e">
        <f t="shared" ca="1" si="38"/>
        <v>#N/A</v>
      </c>
      <c r="AH90" s="200" t="e">
        <f t="shared" ca="1" si="39"/>
        <v>#N/A</v>
      </c>
      <c r="AI90" s="202" t="e">
        <f t="shared" ca="1" si="40"/>
        <v>#N/A</v>
      </c>
      <c r="AJ90" s="200" t="e">
        <f t="shared" ca="1" si="41"/>
        <v>#N/A</v>
      </c>
      <c r="AK90" s="200" t="e">
        <f t="shared" ca="1" si="42"/>
        <v>#N/A</v>
      </c>
    </row>
    <row r="91" spans="1:37" ht="27" customHeight="1" x14ac:dyDescent="0.2">
      <c r="A91" s="51">
        <f>'OSNOVNA PLAČA'!A85</f>
        <v>76</v>
      </c>
      <c r="B91" s="158" t="str">
        <f t="shared" ca="1" si="26"/>
        <v>A76</v>
      </c>
      <c r="C91" s="52">
        <f ca="1">IF(LEN(B91)&gt;0,'OSNOVNA PLAČA'!C85,"")</f>
        <v>0</v>
      </c>
      <c r="D91" s="54">
        <f ca="1">IF(LEN(B91)&gt;0,'OSNOVNA PLAČA'!D85,"")</f>
        <v>0</v>
      </c>
      <c r="E91" s="174">
        <f ca="1">IF(LEN(B91)&gt;0,SUM('OBRAČUNANA OSNOVNA PLAČA'!K85:P85),"")</f>
        <v>0</v>
      </c>
      <c r="F91" s="55"/>
      <c r="G91" s="55"/>
      <c r="H91" s="55"/>
      <c r="I91" s="55"/>
      <c r="J91" s="55"/>
      <c r="K91" s="175">
        <f t="shared" si="27"/>
        <v>0</v>
      </c>
      <c r="L91" s="120">
        <f t="shared" ca="1" si="28"/>
        <v>0</v>
      </c>
      <c r="M91" s="120">
        <f t="shared" ca="1" si="29"/>
        <v>0</v>
      </c>
      <c r="N91" s="120">
        <f t="shared" ca="1" si="30"/>
        <v>0</v>
      </c>
      <c r="O91" s="120">
        <f t="shared" ca="1" si="31"/>
        <v>0</v>
      </c>
      <c r="P91" s="176">
        <f t="shared" ca="1" si="32"/>
        <v>0</v>
      </c>
      <c r="Q91" s="176">
        <f ca="1">IF(LEN(B91)&gt;0,'1-6'!Q91-'1-6'!P91,"")</f>
        <v>0</v>
      </c>
      <c r="R91" s="177"/>
      <c r="AA91" s="162">
        <f>ROW()</f>
        <v>91</v>
      </c>
      <c r="AB91" s="200" t="e">
        <f t="shared" ca="1" si="33"/>
        <v>#N/A</v>
      </c>
      <c r="AC91" s="200" t="e">
        <f t="shared" ca="1" si="34"/>
        <v>#N/A</v>
      </c>
      <c r="AD91" s="201" t="e">
        <f t="shared" ca="1" si="35"/>
        <v>#N/A</v>
      </c>
      <c r="AE91" s="200" t="e">
        <f t="shared" ca="1" si="36"/>
        <v>#N/A</v>
      </c>
      <c r="AF91" s="201" t="e">
        <f t="shared" ca="1" si="37"/>
        <v>#N/A</v>
      </c>
      <c r="AG91" s="200" t="e">
        <f t="shared" ca="1" si="38"/>
        <v>#N/A</v>
      </c>
      <c r="AH91" s="200" t="e">
        <f t="shared" ca="1" si="39"/>
        <v>#N/A</v>
      </c>
      <c r="AI91" s="202" t="e">
        <f t="shared" ca="1" si="40"/>
        <v>#N/A</v>
      </c>
      <c r="AJ91" s="200" t="e">
        <f t="shared" ca="1" si="41"/>
        <v>#N/A</v>
      </c>
      <c r="AK91" s="200" t="e">
        <f t="shared" ca="1" si="42"/>
        <v>#N/A</v>
      </c>
    </row>
    <row r="92" spans="1:37" ht="27" customHeight="1" x14ac:dyDescent="0.2">
      <c r="A92" s="51">
        <f>'OSNOVNA PLAČA'!A86</f>
        <v>77</v>
      </c>
      <c r="B92" s="158" t="str">
        <f t="shared" ca="1" si="26"/>
        <v>A77</v>
      </c>
      <c r="C92" s="52">
        <f ca="1">IF(LEN(B92)&gt;0,'OSNOVNA PLAČA'!C86,"")</f>
        <v>0</v>
      </c>
      <c r="D92" s="54">
        <f ca="1">IF(LEN(B92)&gt;0,'OSNOVNA PLAČA'!D86,"")</f>
        <v>0</v>
      </c>
      <c r="E92" s="174">
        <f ca="1">IF(LEN(B92)&gt;0,SUM('OBRAČUNANA OSNOVNA PLAČA'!K86:P86),"")</f>
        <v>0</v>
      </c>
      <c r="F92" s="55"/>
      <c r="G92" s="55"/>
      <c r="H92" s="55"/>
      <c r="I92" s="55"/>
      <c r="J92" s="55"/>
      <c r="K92" s="175">
        <f t="shared" si="27"/>
        <v>0</v>
      </c>
      <c r="L92" s="120">
        <f t="shared" ca="1" si="28"/>
        <v>0</v>
      </c>
      <c r="M92" s="120">
        <f t="shared" ca="1" si="29"/>
        <v>0</v>
      </c>
      <c r="N92" s="120">
        <f t="shared" ca="1" si="30"/>
        <v>0</v>
      </c>
      <c r="O92" s="120">
        <f t="shared" ca="1" si="31"/>
        <v>0</v>
      </c>
      <c r="P92" s="176">
        <f t="shared" ca="1" si="32"/>
        <v>0</v>
      </c>
      <c r="Q92" s="176">
        <f ca="1">IF(LEN(B92)&gt;0,'1-6'!Q92-'1-6'!P92,"")</f>
        <v>0</v>
      </c>
      <c r="R92" s="177"/>
      <c r="AA92" s="162">
        <f>ROW()</f>
        <v>92</v>
      </c>
      <c r="AB92" s="200" t="e">
        <f t="shared" ca="1" si="33"/>
        <v>#N/A</v>
      </c>
      <c r="AC92" s="200" t="e">
        <f t="shared" ca="1" si="34"/>
        <v>#N/A</v>
      </c>
      <c r="AD92" s="201" t="e">
        <f t="shared" ca="1" si="35"/>
        <v>#N/A</v>
      </c>
      <c r="AE92" s="200" t="e">
        <f t="shared" ca="1" si="36"/>
        <v>#N/A</v>
      </c>
      <c r="AF92" s="201" t="e">
        <f t="shared" ca="1" si="37"/>
        <v>#N/A</v>
      </c>
      <c r="AG92" s="200" t="e">
        <f t="shared" ca="1" si="38"/>
        <v>#N/A</v>
      </c>
      <c r="AH92" s="200" t="e">
        <f t="shared" ca="1" si="39"/>
        <v>#N/A</v>
      </c>
      <c r="AI92" s="202" t="e">
        <f t="shared" ca="1" si="40"/>
        <v>#N/A</v>
      </c>
      <c r="AJ92" s="200" t="e">
        <f t="shared" ca="1" si="41"/>
        <v>#N/A</v>
      </c>
      <c r="AK92" s="200" t="e">
        <f t="shared" ca="1" si="42"/>
        <v>#N/A</v>
      </c>
    </row>
    <row r="93" spans="1:37" ht="27" customHeight="1" x14ac:dyDescent="0.2">
      <c r="A93" s="51">
        <f>'OSNOVNA PLAČA'!A87</f>
        <v>78</v>
      </c>
      <c r="B93" s="158" t="str">
        <f t="shared" ca="1" si="26"/>
        <v>A78</v>
      </c>
      <c r="C93" s="52">
        <f ca="1">IF(LEN(B93)&gt;0,'OSNOVNA PLAČA'!C87,"")</f>
        <v>0</v>
      </c>
      <c r="D93" s="54">
        <f ca="1">IF(LEN(B93)&gt;0,'OSNOVNA PLAČA'!D87,"")</f>
        <v>0</v>
      </c>
      <c r="E93" s="174">
        <f ca="1">IF(LEN(B93)&gt;0,SUM('OBRAČUNANA OSNOVNA PLAČA'!K87:P87),"")</f>
        <v>0</v>
      </c>
      <c r="F93" s="55"/>
      <c r="G93" s="55"/>
      <c r="H93" s="55"/>
      <c r="I93" s="55"/>
      <c r="J93" s="55"/>
      <c r="K93" s="175">
        <f t="shared" si="27"/>
        <v>0</v>
      </c>
      <c r="L93" s="120">
        <f t="shared" ca="1" si="28"/>
        <v>0</v>
      </c>
      <c r="M93" s="120">
        <f t="shared" ca="1" si="29"/>
        <v>0</v>
      </c>
      <c r="N93" s="120">
        <f t="shared" ca="1" si="30"/>
        <v>0</v>
      </c>
      <c r="O93" s="120">
        <f t="shared" ca="1" si="31"/>
        <v>0</v>
      </c>
      <c r="P93" s="176">
        <f t="shared" ca="1" si="32"/>
        <v>0</v>
      </c>
      <c r="Q93" s="176">
        <f ca="1">IF(LEN(B93)&gt;0,'1-6'!Q93-'1-6'!P93,"")</f>
        <v>0</v>
      </c>
      <c r="R93" s="177"/>
      <c r="AA93" s="162">
        <f>ROW()</f>
        <v>93</v>
      </c>
      <c r="AB93" s="200" t="e">
        <f t="shared" ca="1" si="33"/>
        <v>#N/A</v>
      </c>
      <c r="AC93" s="200" t="e">
        <f t="shared" ca="1" si="34"/>
        <v>#N/A</v>
      </c>
      <c r="AD93" s="201" t="e">
        <f t="shared" ca="1" si="35"/>
        <v>#N/A</v>
      </c>
      <c r="AE93" s="200" t="e">
        <f t="shared" ca="1" si="36"/>
        <v>#N/A</v>
      </c>
      <c r="AF93" s="201" t="e">
        <f t="shared" ca="1" si="37"/>
        <v>#N/A</v>
      </c>
      <c r="AG93" s="200" t="e">
        <f t="shared" ca="1" si="38"/>
        <v>#N/A</v>
      </c>
      <c r="AH93" s="200" t="e">
        <f t="shared" ca="1" si="39"/>
        <v>#N/A</v>
      </c>
      <c r="AI93" s="202" t="e">
        <f t="shared" ca="1" si="40"/>
        <v>#N/A</v>
      </c>
      <c r="AJ93" s="200" t="e">
        <f t="shared" ca="1" si="41"/>
        <v>#N/A</v>
      </c>
      <c r="AK93" s="200" t="e">
        <f t="shared" ca="1" si="42"/>
        <v>#N/A</v>
      </c>
    </row>
    <row r="94" spans="1:37" ht="27" customHeight="1" x14ac:dyDescent="0.2">
      <c r="A94" s="51">
        <f>'OSNOVNA PLAČA'!A88</f>
        <v>79</v>
      </c>
      <c r="B94" s="158" t="str">
        <f t="shared" ca="1" si="26"/>
        <v>A79</v>
      </c>
      <c r="C94" s="52">
        <f ca="1">IF(LEN(B94)&gt;0,'OSNOVNA PLAČA'!C88,"")</f>
        <v>0</v>
      </c>
      <c r="D94" s="54">
        <f ca="1">IF(LEN(B94)&gt;0,'OSNOVNA PLAČA'!D88,"")</f>
        <v>0</v>
      </c>
      <c r="E94" s="174">
        <f ca="1">IF(LEN(B94)&gt;0,SUM('OBRAČUNANA OSNOVNA PLAČA'!K88:P88),"")</f>
        <v>0</v>
      </c>
      <c r="F94" s="55"/>
      <c r="G94" s="55"/>
      <c r="H94" s="55"/>
      <c r="I94" s="55"/>
      <c r="J94" s="55"/>
      <c r="K94" s="175">
        <f t="shared" si="27"/>
        <v>0</v>
      </c>
      <c r="L94" s="120">
        <f t="shared" ca="1" si="28"/>
        <v>0</v>
      </c>
      <c r="M94" s="120">
        <f t="shared" ca="1" si="29"/>
        <v>0</v>
      </c>
      <c r="N94" s="120">
        <f t="shared" ca="1" si="30"/>
        <v>0</v>
      </c>
      <c r="O94" s="120">
        <f t="shared" ca="1" si="31"/>
        <v>0</v>
      </c>
      <c r="P94" s="176">
        <f t="shared" ca="1" si="32"/>
        <v>0</v>
      </c>
      <c r="Q94" s="176">
        <f ca="1">IF(LEN(B94)&gt;0,'1-6'!Q94-'1-6'!P94,"")</f>
        <v>0</v>
      </c>
      <c r="R94" s="177"/>
      <c r="AA94" s="162">
        <f>ROW()</f>
        <v>94</v>
      </c>
      <c r="AB94" s="200" t="e">
        <f t="shared" ca="1" si="33"/>
        <v>#N/A</v>
      </c>
      <c r="AC94" s="200" t="e">
        <f t="shared" ca="1" si="34"/>
        <v>#N/A</v>
      </c>
      <c r="AD94" s="201" t="e">
        <f t="shared" ca="1" si="35"/>
        <v>#N/A</v>
      </c>
      <c r="AE94" s="200" t="e">
        <f t="shared" ca="1" si="36"/>
        <v>#N/A</v>
      </c>
      <c r="AF94" s="201" t="e">
        <f t="shared" ca="1" si="37"/>
        <v>#N/A</v>
      </c>
      <c r="AG94" s="200" t="e">
        <f t="shared" ca="1" si="38"/>
        <v>#N/A</v>
      </c>
      <c r="AH94" s="200" t="e">
        <f t="shared" ca="1" si="39"/>
        <v>#N/A</v>
      </c>
      <c r="AI94" s="202" t="e">
        <f t="shared" ca="1" si="40"/>
        <v>#N/A</v>
      </c>
      <c r="AJ94" s="200" t="e">
        <f t="shared" ca="1" si="41"/>
        <v>#N/A</v>
      </c>
      <c r="AK94" s="200" t="e">
        <f t="shared" ca="1" si="42"/>
        <v>#N/A</v>
      </c>
    </row>
    <row r="95" spans="1:37" ht="27" customHeight="1" x14ac:dyDescent="0.2">
      <c r="A95" s="51">
        <f>'OSNOVNA PLAČA'!A89</f>
        <v>80</v>
      </c>
      <c r="B95" s="158" t="str">
        <f t="shared" ca="1" si="26"/>
        <v>A80</v>
      </c>
      <c r="C95" s="52">
        <f ca="1">IF(LEN(B95)&gt;0,'OSNOVNA PLAČA'!C89,"")</f>
        <v>0</v>
      </c>
      <c r="D95" s="54">
        <f ca="1">IF(LEN(B95)&gt;0,'OSNOVNA PLAČA'!D89,"")</f>
        <v>0</v>
      </c>
      <c r="E95" s="174">
        <f ca="1">IF(LEN(B95)&gt;0,SUM('OBRAČUNANA OSNOVNA PLAČA'!K89:P89),"")</f>
        <v>0</v>
      </c>
      <c r="F95" s="55"/>
      <c r="G95" s="55"/>
      <c r="H95" s="55"/>
      <c r="I95" s="55"/>
      <c r="J95" s="55"/>
      <c r="K95" s="175">
        <f t="shared" si="27"/>
        <v>0</v>
      </c>
      <c r="L95" s="120">
        <f t="shared" ca="1" si="28"/>
        <v>0</v>
      </c>
      <c r="M95" s="120">
        <f t="shared" ca="1" si="29"/>
        <v>0</v>
      </c>
      <c r="N95" s="120">
        <f t="shared" ca="1" si="30"/>
        <v>0</v>
      </c>
      <c r="O95" s="120">
        <f t="shared" ca="1" si="31"/>
        <v>0</v>
      </c>
      <c r="P95" s="176">
        <f t="shared" ca="1" si="32"/>
        <v>0</v>
      </c>
      <c r="Q95" s="176">
        <f ca="1">IF(LEN(B95)&gt;0,'1-6'!Q95-'1-6'!P95,"")</f>
        <v>0</v>
      </c>
      <c r="R95" s="177"/>
      <c r="AA95" s="162">
        <f>ROW()</f>
        <v>95</v>
      </c>
      <c r="AB95" s="200" t="e">
        <f t="shared" ca="1" si="33"/>
        <v>#N/A</v>
      </c>
      <c r="AC95" s="200" t="e">
        <f t="shared" ca="1" si="34"/>
        <v>#N/A</v>
      </c>
      <c r="AD95" s="201" t="e">
        <f t="shared" ca="1" si="35"/>
        <v>#N/A</v>
      </c>
      <c r="AE95" s="200" t="e">
        <f t="shared" ca="1" si="36"/>
        <v>#N/A</v>
      </c>
      <c r="AF95" s="201" t="e">
        <f t="shared" ca="1" si="37"/>
        <v>#N/A</v>
      </c>
      <c r="AG95" s="200" t="e">
        <f t="shared" ca="1" si="38"/>
        <v>#N/A</v>
      </c>
      <c r="AH95" s="200" t="e">
        <f t="shared" ca="1" si="39"/>
        <v>#N/A</v>
      </c>
      <c r="AI95" s="202" t="e">
        <f t="shared" ca="1" si="40"/>
        <v>#N/A</v>
      </c>
      <c r="AJ95" s="200" t="e">
        <f t="shared" ca="1" si="41"/>
        <v>#N/A</v>
      </c>
      <c r="AK95" s="200" t="e">
        <f t="shared" ca="1" si="42"/>
        <v>#N/A</v>
      </c>
    </row>
    <row r="96" spans="1:37" ht="27" customHeight="1" x14ac:dyDescent="0.2">
      <c r="A96" s="51">
        <f>'OSNOVNA PLAČA'!A90</f>
        <v>81</v>
      </c>
      <c r="B96" s="158" t="str">
        <f t="shared" ca="1" si="26"/>
        <v>A81</v>
      </c>
      <c r="C96" s="52">
        <f ca="1">IF(LEN(B96)&gt;0,'OSNOVNA PLAČA'!C90,"")</f>
        <v>0</v>
      </c>
      <c r="D96" s="54">
        <f ca="1">IF(LEN(B96)&gt;0,'OSNOVNA PLAČA'!D90,"")</f>
        <v>0</v>
      </c>
      <c r="E96" s="174">
        <f ca="1">IF(LEN(B96)&gt;0,SUM('OBRAČUNANA OSNOVNA PLAČA'!K90:P90),"")</f>
        <v>0</v>
      </c>
      <c r="F96" s="55"/>
      <c r="G96" s="55"/>
      <c r="H96" s="55"/>
      <c r="I96" s="55"/>
      <c r="J96" s="55"/>
      <c r="K96" s="175">
        <f t="shared" si="27"/>
        <v>0</v>
      </c>
      <c r="L96" s="120">
        <f t="shared" ca="1" si="28"/>
        <v>0</v>
      </c>
      <c r="M96" s="120">
        <f t="shared" ca="1" si="29"/>
        <v>0</v>
      </c>
      <c r="N96" s="120">
        <f t="shared" ca="1" si="30"/>
        <v>0</v>
      </c>
      <c r="O96" s="120">
        <f t="shared" ca="1" si="31"/>
        <v>0</v>
      </c>
      <c r="P96" s="176">
        <f t="shared" ca="1" si="32"/>
        <v>0</v>
      </c>
      <c r="Q96" s="176">
        <f ca="1">IF(LEN(B96)&gt;0,'1-6'!Q96-'1-6'!P96,"")</f>
        <v>0</v>
      </c>
      <c r="R96" s="177"/>
      <c r="AA96" s="162">
        <f>ROW()</f>
        <v>96</v>
      </c>
      <c r="AB96" s="200" t="e">
        <f t="shared" ca="1" si="33"/>
        <v>#N/A</v>
      </c>
      <c r="AC96" s="200" t="e">
        <f t="shared" ca="1" si="34"/>
        <v>#N/A</v>
      </c>
      <c r="AD96" s="201" t="e">
        <f t="shared" ca="1" si="35"/>
        <v>#N/A</v>
      </c>
      <c r="AE96" s="200" t="e">
        <f t="shared" ca="1" si="36"/>
        <v>#N/A</v>
      </c>
      <c r="AF96" s="201" t="e">
        <f t="shared" ca="1" si="37"/>
        <v>#N/A</v>
      </c>
      <c r="AG96" s="200" t="e">
        <f t="shared" ca="1" si="38"/>
        <v>#N/A</v>
      </c>
      <c r="AH96" s="200" t="e">
        <f t="shared" ca="1" si="39"/>
        <v>#N/A</v>
      </c>
      <c r="AI96" s="202" t="e">
        <f t="shared" ca="1" si="40"/>
        <v>#N/A</v>
      </c>
      <c r="AJ96" s="200" t="e">
        <f t="shared" ca="1" si="41"/>
        <v>#N/A</v>
      </c>
      <c r="AK96" s="200" t="e">
        <f t="shared" ca="1" si="42"/>
        <v>#N/A</v>
      </c>
    </row>
    <row r="97" spans="1:37" ht="27" customHeight="1" x14ac:dyDescent="0.2">
      <c r="A97" s="51">
        <f>'OSNOVNA PLAČA'!A91</f>
        <v>82</v>
      </c>
      <c r="B97" s="158" t="str">
        <f t="shared" ca="1" si="26"/>
        <v>A82</v>
      </c>
      <c r="C97" s="52">
        <f ca="1">IF(LEN(B97)&gt;0,'OSNOVNA PLAČA'!C91,"")</f>
        <v>0</v>
      </c>
      <c r="D97" s="54">
        <f ca="1">IF(LEN(B97)&gt;0,'OSNOVNA PLAČA'!D91,"")</f>
        <v>0</v>
      </c>
      <c r="E97" s="174">
        <f ca="1">IF(LEN(B97)&gt;0,SUM('OBRAČUNANA OSNOVNA PLAČA'!K91:P91),"")</f>
        <v>0</v>
      </c>
      <c r="F97" s="55"/>
      <c r="G97" s="55"/>
      <c r="H97" s="55"/>
      <c r="I97" s="55"/>
      <c r="J97" s="55"/>
      <c r="K97" s="175">
        <f t="shared" si="27"/>
        <v>0</v>
      </c>
      <c r="L97" s="120">
        <f t="shared" ca="1" si="28"/>
        <v>0</v>
      </c>
      <c r="M97" s="120">
        <f t="shared" ca="1" si="29"/>
        <v>0</v>
      </c>
      <c r="N97" s="120">
        <f t="shared" ca="1" si="30"/>
        <v>0</v>
      </c>
      <c r="O97" s="120">
        <f t="shared" ca="1" si="31"/>
        <v>0</v>
      </c>
      <c r="P97" s="176">
        <f t="shared" ca="1" si="32"/>
        <v>0</v>
      </c>
      <c r="Q97" s="176">
        <f ca="1">IF(LEN(B97)&gt;0,'1-6'!Q97-'1-6'!P97,"")</f>
        <v>0</v>
      </c>
      <c r="R97" s="177"/>
      <c r="AA97" s="162">
        <f>ROW()</f>
        <v>97</v>
      </c>
      <c r="AB97" s="200" t="e">
        <f t="shared" ca="1" si="33"/>
        <v>#N/A</v>
      </c>
      <c r="AC97" s="200" t="e">
        <f t="shared" ca="1" si="34"/>
        <v>#N/A</v>
      </c>
      <c r="AD97" s="201" t="e">
        <f t="shared" ca="1" si="35"/>
        <v>#N/A</v>
      </c>
      <c r="AE97" s="200" t="e">
        <f t="shared" ca="1" si="36"/>
        <v>#N/A</v>
      </c>
      <c r="AF97" s="201" t="e">
        <f t="shared" ca="1" si="37"/>
        <v>#N/A</v>
      </c>
      <c r="AG97" s="200" t="e">
        <f t="shared" ca="1" si="38"/>
        <v>#N/A</v>
      </c>
      <c r="AH97" s="200" t="e">
        <f t="shared" ca="1" si="39"/>
        <v>#N/A</v>
      </c>
      <c r="AI97" s="202" t="e">
        <f t="shared" ca="1" si="40"/>
        <v>#N/A</v>
      </c>
      <c r="AJ97" s="200" t="e">
        <f t="shared" ca="1" si="41"/>
        <v>#N/A</v>
      </c>
      <c r="AK97" s="200" t="e">
        <f t="shared" ca="1" si="42"/>
        <v>#N/A</v>
      </c>
    </row>
    <row r="98" spans="1:37" ht="27" customHeight="1" x14ac:dyDescent="0.2">
      <c r="A98" s="51">
        <f>'OSNOVNA PLAČA'!A92</f>
        <v>83</v>
      </c>
      <c r="B98" s="158" t="str">
        <f t="shared" ca="1" si="26"/>
        <v>A83</v>
      </c>
      <c r="C98" s="52">
        <f ca="1">IF(LEN(B98)&gt;0,'OSNOVNA PLAČA'!C92,"")</f>
        <v>0</v>
      </c>
      <c r="D98" s="54">
        <f ca="1">IF(LEN(B98)&gt;0,'OSNOVNA PLAČA'!D92,"")</f>
        <v>0</v>
      </c>
      <c r="E98" s="174">
        <f ca="1">IF(LEN(B98)&gt;0,SUM('OBRAČUNANA OSNOVNA PLAČA'!K92:P92),"")</f>
        <v>0</v>
      </c>
      <c r="F98" s="55"/>
      <c r="G98" s="55"/>
      <c r="H98" s="55"/>
      <c r="I98" s="55"/>
      <c r="J98" s="55"/>
      <c r="K98" s="175">
        <f t="shared" si="27"/>
        <v>0</v>
      </c>
      <c r="L98" s="120">
        <f t="shared" ca="1" si="28"/>
        <v>0</v>
      </c>
      <c r="M98" s="120">
        <f t="shared" ca="1" si="29"/>
        <v>0</v>
      </c>
      <c r="N98" s="120">
        <f t="shared" ca="1" si="30"/>
        <v>0</v>
      </c>
      <c r="O98" s="120">
        <f t="shared" ca="1" si="31"/>
        <v>0</v>
      </c>
      <c r="P98" s="176">
        <f t="shared" ca="1" si="32"/>
        <v>0</v>
      </c>
      <c r="Q98" s="176">
        <f ca="1">IF(LEN(B98)&gt;0,'1-6'!Q98-'1-6'!P98,"")</f>
        <v>0</v>
      </c>
      <c r="R98" s="177"/>
      <c r="AA98" s="162">
        <f>ROW()</f>
        <v>98</v>
      </c>
      <c r="AB98" s="200" t="e">
        <f t="shared" ca="1" si="33"/>
        <v>#N/A</v>
      </c>
      <c r="AC98" s="200" t="e">
        <f t="shared" ca="1" si="34"/>
        <v>#N/A</v>
      </c>
      <c r="AD98" s="201" t="e">
        <f t="shared" ca="1" si="35"/>
        <v>#N/A</v>
      </c>
      <c r="AE98" s="200" t="e">
        <f t="shared" ca="1" si="36"/>
        <v>#N/A</v>
      </c>
      <c r="AF98" s="201" t="e">
        <f t="shared" ca="1" si="37"/>
        <v>#N/A</v>
      </c>
      <c r="AG98" s="200" t="e">
        <f t="shared" ca="1" si="38"/>
        <v>#N/A</v>
      </c>
      <c r="AH98" s="200" t="e">
        <f t="shared" ca="1" si="39"/>
        <v>#N/A</v>
      </c>
      <c r="AI98" s="202" t="e">
        <f t="shared" ca="1" si="40"/>
        <v>#N/A</v>
      </c>
      <c r="AJ98" s="200" t="e">
        <f t="shared" ca="1" si="41"/>
        <v>#N/A</v>
      </c>
      <c r="AK98" s="200" t="e">
        <f t="shared" ca="1" si="42"/>
        <v>#N/A</v>
      </c>
    </row>
    <row r="99" spans="1:37" ht="27" customHeight="1" x14ac:dyDescent="0.2">
      <c r="A99" s="51">
        <f>'OSNOVNA PLAČA'!A93</f>
        <v>84</v>
      </c>
      <c r="B99" s="158" t="str">
        <f t="shared" ca="1" si="26"/>
        <v>A84</v>
      </c>
      <c r="C99" s="52">
        <f ca="1">IF(LEN(B99)&gt;0,'OSNOVNA PLAČA'!C93,"")</f>
        <v>0</v>
      </c>
      <c r="D99" s="54">
        <f ca="1">IF(LEN(B99)&gt;0,'OSNOVNA PLAČA'!D93,"")</f>
        <v>0</v>
      </c>
      <c r="E99" s="174">
        <f ca="1">IF(LEN(B99)&gt;0,SUM('OBRAČUNANA OSNOVNA PLAČA'!K93:P93),"")</f>
        <v>0</v>
      </c>
      <c r="F99" s="55"/>
      <c r="G99" s="55"/>
      <c r="H99" s="55"/>
      <c r="I99" s="55"/>
      <c r="J99" s="55"/>
      <c r="K99" s="175">
        <f t="shared" si="27"/>
        <v>0</v>
      </c>
      <c r="L99" s="120">
        <f t="shared" ca="1" si="28"/>
        <v>0</v>
      </c>
      <c r="M99" s="120">
        <f t="shared" ca="1" si="29"/>
        <v>0</v>
      </c>
      <c r="N99" s="120">
        <f t="shared" ca="1" si="30"/>
        <v>0</v>
      </c>
      <c r="O99" s="120">
        <f t="shared" ca="1" si="31"/>
        <v>0</v>
      </c>
      <c r="P99" s="176">
        <f t="shared" ca="1" si="32"/>
        <v>0</v>
      </c>
      <c r="Q99" s="176">
        <f ca="1">IF(LEN(B99)&gt;0,'1-6'!Q99-'1-6'!P99,"")</f>
        <v>0</v>
      </c>
      <c r="R99" s="177"/>
      <c r="AA99" s="162">
        <f>ROW()</f>
        <v>99</v>
      </c>
      <c r="AB99" s="200" t="e">
        <f t="shared" ca="1" si="33"/>
        <v>#N/A</v>
      </c>
      <c r="AC99" s="200" t="e">
        <f t="shared" ca="1" si="34"/>
        <v>#N/A</v>
      </c>
      <c r="AD99" s="201" t="e">
        <f t="shared" ca="1" si="35"/>
        <v>#N/A</v>
      </c>
      <c r="AE99" s="200" t="e">
        <f t="shared" ca="1" si="36"/>
        <v>#N/A</v>
      </c>
      <c r="AF99" s="201" t="e">
        <f t="shared" ca="1" si="37"/>
        <v>#N/A</v>
      </c>
      <c r="AG99" s="200" t="e">
        <f t="shared" ca="1" si="38"/>
        <v>#N/A</v>
      </c>
      <c r="AH99" s="200" t="e">
        <f t="shared" ca="1" si="39"/>
        <v>#N/A</v>
      </c>
      <c r="AI99" s="202" t="e">
        <f t="shared" ca="1" si="40"/>
        <v>#N/A</v>
      </c>
      <c r="AJ99" s="200" t="e">
        <f t="shared" ca="1" si="41"/>
        <v>#N/A</v>
      </c>
      <c r="AK99" s="200" t="e">
        <f t="shared" ca="1" si="42"/>
        <v>#N/A</v>
      </c>
    </row>
    <row r="100" spans="1:37" ht="27" customHeight="1" x14ac:dyDescent="0.2">
      <c r="A100" s="51">
        <f>'OSNOVNA PLAČA'!A94</f>
        <v>85</v>
      </c>
      <c r="B100" s="158" t="str">
        <f t="shared" ca="1" si="26"/>
        <v>A85</v>
      </c>
      <c r="C100" s="52">
        <f ca="1">IF(LEN(B100)&gt;0,'OSNOVNA PLAČA'!C94,"")</f>
        <v>0</v>
      </c>
      <c r="D100" s="54">
        <f ca="1">IF(LEN(B100)&gt;0,'OSNOVNA PLAČA'!D94,"")</f>
        <v>0</v>
      </c>
      <c r="E100" s="174">
        <f ca="1">IF(LEN(B100)&gt;0,SUM('OBRAČUNANA OSNOVNA PLAČA'!K94:P94),"")</f>
        <v>0</v>
      </c>
      <c r="F100" s="55"/>
      <c r="G100" s="55"/>
      <c r="H100" s="55"/>
      <c r="I100" s="55"/>
      <c r="J100" s="55"/>
      <c r="K100" s="175">
        <f t="shared" si="27"/>
        <v>0</v>
      </c>
      <c r="L100" s="120">
        <f t="shared" ca="1" si="28"/>
        <v>0</v>
      </c>
      <c r="M100" s="120">
        <f t="shared" ca="1" si="29"/>
        <v>0</v>
      </c>
      <c r="N100" s="120">
        <f t="shared" ca="1" si="30"/>
        <v>0</v>
      </c>
      <c r="O100" s="120">
        <f t="shared" ca="1" si="31"/>
        <v>0</v>
      </c>
      <c r="P100" s="176">
        <f t="shared" ca="1" si="32"/>
        <v>0</v>
      </c>
      <c r="Q100" s="176">
        <f ca="1">IF(LEN(B100)&gt;0,'1-6'!Q100-'1-6'!P100,"")</f>
        <v>0</v>
      </c>
      <c r="R100" s="177"/>
      <c r="AA100" s="162">
        <f>ROW()</f>
        <v>100</v>
      </c>
      <c r="AB100" s="200" t="e">
        <f t="shared" ca="1" si="33"/>
        <v>#N/A</v>
      </c>
      <c r="AC100" s="200" t="e">
        <f t="shared" ca="1" si="34"/>
        <v>#N/A</v>
      </c>
      <c r="AD100" s="201" t="e">
        <f t="shared" ca="1" si="35"/>
        <v>#N/A</v>
      </c>
      <c r="AE100" s="200" t="e">
        <f t="shared" ca="1" si="36"/>
        <v>#N/A</v>
      </c>
      <c r="AF100" s="201" t="e">
        <f t="shared" ca="1" si="37"/>
        <v>#N/A</v>
      </c>
      <c r="AG100" s="200" t="e">
        <f t="shared" ca="1" si="38"/>
        <v>#N/A</v>
      </c>
      <c r="AH100" s="200" t="e">
        <f t="shared" ca="1" si="39"/>
        <v>#N/A</v>
      </c>
      <c r="AI100" s="202" t="e">
        <f t="shared" ca="1" si="40"/>
        <v>#N/A</v>
      </c>
      <c r="AJ100" s="200" t="e">
        <f t="shared" ca="1" si="41"/>
        <v>#N/A</v>
      </c>
      <c r="AK100" s="200" t="e">
        <f t="shared" ca="1" si="42"/>
        <v>#N/A</v>
      </c>
    </row>
    <row r="101" spans="1:37" ht="27" customHeight="1" x14ac:dyDescent="0.2">
      <c r="A101" s="51">
        <f>'OSNOVNA PLAČA'!A95</f>
        <v>86</v>
      </c>
      <c r="B101" s="158" t="str">
        <f t="shared" ca="1" si="26"/>
        <v>A86</v>
      </c>
      <c r="C101" s="52">
        <f ca="1">IF(LEN(B101)&gt;0,'OSNOVNA PLAČA'!C95,"")</f>
        <v>0</v>
      </c>
      <c r="D101" s="54">
        <f ca="1">IF(LEN(B101)&gt;0,'OSNOVNA PLAČA'!D95,"")</f>
        <v>0</v>
      </c>
      <c r="E101" s="174">
        <f ca="1">IF(LEN(B101)&gt;0,SUM('OBRAČUNANA OSNOVNA PLAČA'!K95:P95),"")</f>
        <v>0</v>
      </c>
      <c r="F101" s="55"/>
      <c r="G101" s="55"/>
      <c r="H101" s="55"/>
      <c r="I101" s="55"/>
      <c r="J101" s="55"/>
      <c r="K101" s="175">
        <f t="shared" si="27"/>
        <v>0</v>
      </c>
      <c r="L101" s="120">
        <f t="shared" ca="1" si="28"/>
        <v>0</v>
      </c>
      <c r="M101" s="120">
        <f t="shared" ca="1" si="29"/>
        <v>0</v>
      </c>
      <c r="N101" s="120">
        <f t="shared" ca="1" si="30"/>
        <v>0</v>
      </c>
      <c r="O101" s="120">
        <f t="shared" ca="1" si="31"/>
        <v>0</v>
      </c>
      <c r="P101" s="176">
        <f t="shared" ca="1" si="32"/>
        <v>0</v>
      </c>
      <c r="Q101" s="176">
        <f ca="1">IF(LEN(B101)&gt;0,'1-6'!Q101-'1-6'!P101,"")</f>
        <v>0</v>
      </c>
      <c r="R101" s="177"/>
      <c r="AA101" s="162">
        <f>ROW()</f>
        <v>101</v>
      </c>
      <c r="AB101" s="200" t="e">
        <f t="shared" ca="1" si="33"/>
        <v>#N/A</v>
      </c>
      <c r="AC101" s="200" t="e">
        <f t="shared" ca="1" si="34"/>
        <v>#N/A</v>
      </c>
      <c r="AD101" s="201" t="e">
        <f t="shared" ca="1" si="35"/>
        <v>#N/A</v>
      </c>
      <c r="AE101" s="200" t="e">
        <f t="shared" ca="1" si="36"/>
        <v>#N/A</v>
      </c>
      <c r="AF101" s="201" t="e">
        <f t="shared" ca="1" si="37"/>
        <v>#N/A</v>
      </c>
      <c r="AG101" s="200" t="e">
        <f t="shared" ca="1" si="38"/>
        <v>#N/A</v>
      </c>
      <c r="AH101" s="200" t="e">
        <f t="shared" ca="1" si="39"/>
        <v>#N/A</v>
      </c>
      <c r="AI101" s="202" t="e">
        <f t="shared" ca="1" si="40"/>
        <v>#N/A</v>
      </c>
      <c r="AJ101" s="200" t="e">
        <f t="shared" ca="1" si="41"/>
        <v>#N/A</v>
      </c>
      <c r="AK101" s="200" t="e">
        <f t="shared" ca="1" si="42"/>
        <v>#N/A</v>
      </c>
    </row>
    <row r="102" spans="1:37" ht="27" customHeight="1" x14ac:dyDescent="0.2">
      <c r="A102" s="51">
        <f>'OSNOVNA PLAČA'!A96</f>
        <v>87</v>
      </c>
      <c r="B102" s="158" t="str">
        <f t="shared" ca="1" si="26"/>
        <v>A87</v>
      </c>
      <c r="C102" s="52">
        <f ca="1">IF(LEN(B102)&gt;0,'OSNOVNA PLAČA'!C96,"")</f>
        <v>0</v>
      </c>
      <c r="D102" s="54">
        <f ca="1">IF(LEN(B102)&gt;0,'OSNOVNA PLAČA'!D96,"")</f>
        <v>0</v>
      </c>
      <c r="E102" s="174">
        <f ca="1">IF(LEN(B102)&gt;0,SUM('OBRAČUNANA OSNOVNA PLAČA'!K96:P96),"")</f>
        <v>0</v>
      </c>
      <c r="F102" s="55"/>
      <c r="G102" s="55"/>
      <c r="H102" s="55"/>
      <c r="I102" s="55"/>
      <c r="J102" s="55"/>
      <c r="K102" s="175">
        <f t="shared" si="27"/>
        <v>0</v>
      </c>
      <c r="L102" s="120">
        <f t="shared" ca="1" si="28"/>
        <v>0</v>
      </c>
      <c r="M102" s="120">
        <f t="shared" ca="1" si="29"/>
        <v>0</v>
      </c>
      <c r="N102" s="120">
        <f t="shared" ca="1" si="30"/>
        <v>0</v>
      </c>
      <c r="O102" s="120">
        <f t="shared" ca="1" si="31"/>
        <v>0</v>
      </c>
      <c r="P102" s="176">
        <f t="shared" ca="1" si="32"/>
        <v>0</v>
      </c>
      <c r="Q102" s="176">
        <f ca="1">IF(LEN(B102)&gt;0,'1-6'!Q102-'1-6'!P102,"")</f>
        <v>0</v>
      </c>
      <c r="R102" s="177"/>
      <c r="AA102" s="162">
        <f>ROW()</f>
        <v>102</v>
      </c>
      <c r="AB102" s="200" t="e">
        <f t="shared" ca="1" si="33"/>
        <v>#N/A</v>
      </c>
      <c r="AC102" s="200" t="e">
        <f t="shared" ca="1" si="34"/>
        <v>#N/A</v>
      </c>
      <c r="AD102" s="201" t="e">
        <f t="shared" ca="1" si="35"/>
        <v>#N/A</v>
      </c>
      <c r="AE102" s="200" t="e">
        <f t="shared" ca="1" si="36"/>
        <v>#N/A</v>
      </c>
      <c r="AF102" s="201" t="e">
        <f t="shared" ca="1" si="37"/>
        <v>#N/A</v>
      </c>
      <c r="AG102" s="200" t="e">
        <f t="shared" ca="1" si="38"/>
        <v>#N/A</v>
      </c>
      <c r="AH102" s="200" t="e">
        <f t="shared" ca="1" si="39"/>
        <v>#N/A</v>
      </c>
      <c r="AI102" s="202" t="e">
        <f t="shared" ca="1" si="40"/>
        <v>#N/A</v>
      </c>
      <c r="AJ102" s="200" t="e">
        <f t="shared" ca="1" si="41"/>
        <v>#N/A</v>
      </c>
      <c r="AK102" s="200" t="e">
        <f t="shared" ca="1" si="42"/>
        <v>#N/A</v>
      </c>
    </row>
    <row r="103" spans="1:37" ht="27" customHeight="1" x14ac:dyDescent="0.2">
      <c r="A103" s="51">
        <f>'OSNOVNA PLAČA'!A97</f>
        <v>88</v>
      </c>
      <c r="B103" s="158" t="str">
        <f t="shared" ca="1" si="26"/>
        <v>A88</v>
      </c>
      <c r="C103" s="52">
        <f ca="1">IF(LEN(B103)&gt;0,'OSNOVNA PLAČA'!C97,"")</f>
        <v>0</v>
      </c>
      <c r="D103" s="54">
        <f ca="1">IF(LEN(B103)&gt;0,'OSNOVNA PLAČA'!D97,"")</f>
        <v>0</v>
      </c>
      <c r="E103" s="174">
        <f ca="1">IF(LEN(B103)&gt;0,SUM('OBRAČUNANA OSNOVNA PLAČA'!K97:P97),"")</f>
        <v>0</v>
      </c>
      <c r="F103" s="55"/>
      <c r="G103" s="55"/>
      <c r="H103" s="55"/>
      <c r="I103" s="55"/>
      <c r="J103" s="55"/>
      <c r="K103" s="175">
        <f t="shared" si="27"/>
        <v>0</v>
      </c>
      <c r="L103" s="120">
        <f t="shared" ca="1" si="28"/>
        <v>0</v>
      </c>
      <c r="M103" s="120">
        <f t="shared" ca="1" si="29"/>
        <v>0</v>
      </c>
      <c r="N103" s="120">
        <f t="shared" ca="1" si="30"/>
        <v>0</v>
      </c>
      <c r="O103" s="120">
        <f t="shared" ca="1" si="31"/>
        <v>0</v>
      </c>
      <c r="P103" s="176">
        <f t="shared" ca="1" si="32"/>
        <v>0</v>
      </c>
      <c r="Q103" s="176">
        <f ca="1">IF(LEN(B103)&gt;0,'1-6'!Q103-'1-6'!P103,"")</f>
        <v>0</v>
      </c>
      <c r="R103" s="177"/>
      <c r="AA103" s="162">
        <f>ROW()</f>
        <v>103</v>
      </c>
      <c r="AB103" s="200" t="e">
        <f t="shared" ca="1" si="33"/>
        <v>#N/A</v>
      </c>
      <c r="AC103" s="200" t="e">
        <f t="shared" ca="1" si="34"/>
        <v>#N/A</v>
      </c>
      <c r="AD103" s="201" t="e">
        <f t="shared" ca="1" si="35"/>
        <v>#N/A</v>
      </c>
      <c r="AE103" s="200" t="e">
        <f t="shared" ca="1" si="36"/>
        <v>#N/A</v>
      </c>
      <c r="AF103" s="201" t="e">
        <f t="shared" ca="1" si="37"/>
        <v>#N/A</v>
      </c>
      <c r="AG103" s="200" t="e">
        <f t="shared" ca="1" si="38"/>
        <v>#N/A</v>
      </c>
      <c r="AH103" s="200" t="e">
        <f t="shared" ca="1" si="39"/>
        <v>#N/A</v>
      </c>
      <c r="AI103" s="202" t="e">
        <f t="shared" ca="1" si="40"/>
        <v>#N/A</v>
      </c>
      <c r="AJ103" s="200" t="e">
        <f t="shared" ca="1" si="41"/>
        <v>#N/A</v>
      </c>
      <c r="AK103" s="200" t="e">
        <f t="shared" ca="1" si="42"/>
        <v>#N/A</v>
      </c>
    </row>
    <row r="104" spans="1:37" ht="27" customHeight="1" x14ac:dyDescent="0.2">
      <c r="A104" s="51">
        <f>'OSNOVNA PLAČA'!A98</f>
        <v>89</v>
      </c>
      <c r="B104" s="158" t="str">
        <f t="shared" ca="1" si="26"/>
        <v>A89</v>
      </c>
      <c r="C104" s="52">
        <f ca="1">IF(LEN(B104)&gt;0,'OSNOVNA PLAČA'!C98,"")</f>
        <v>0</v>
      </c>
      <c r="D104" s="54">
        <f ca="1">IF(LEN(B104)&gt;0,'OSNOVNA PLAČA'!D98,"")</f>
        <v>0</v>
      </c>
      <c r="E104" s="174">
        <f ca="1">IF(LEN(B104)&gt;0,SUM('OBRAČUNANA OSNOVNA PLAČA'!K98:P98),"")</f>
        <v>0</v>
      </c>
      <c r="F104" s="55"/>
      <c r="G104" s="55"/>
      <c r="H104" s="55"/>
      <c r="I104" s="55"/>
      <c r="J104" s="55"/>
      <c r="K104" s="175">
        <f t="shared" si="27"/>
        <v>0</v>
      </c>
      <c r="L104" s="120">
        <f t="shared" ca="1" si="28"/>
        <v>0</v>
      </c>
      <c r="M104" s="120">
        <f t="shared" ca="1" si="29"/>
        <v>0</v>
      </c>
      <c r="N104" s="120">
        <f t="shared" ca="1" si="30"/>
        <v>0</v>
      </c>
      <c r="O104" s="120">
        <f t="shared" ca="1" si="31"/>
        <v>0</v>
      </c>
      <c r="P104" s="176">
        <f t="shared" ca="1" si="32"/>
        <v>0</v>
      </c>
      <c r="Q104" s="176">
        <f ca="1">IF(LEN(B104)&gt;0,'1-6'!Q104-'1-6'!P104,"")</f>
        <v>0</v>
      </c>
      <c r="R104" s="177"/>
      <c r="AA104" s="162">
        <f>ROW()</f>
        <v>104</v>
      </c>
      <c r="AB104" s="200" t="e">
        <f t="shared" ca="1" si="33"/>
        <v>#N/A</v>
      </c>
      <c r="AC104" s="200" t="e">
        <f t="shared" ca="1" si="34"/>
        <v>#N/A</v>
      </c>
      <c r="AD104" s="201" t="e">
        <f t="shared" ca="1" si="35"/>
        <v>#N/A</v>
      </c>
      <c r="AE104" s="200" t="e">
        <f t="shared" ca="1" si="36"/>
        <v>#N/A</v>
      </c>
      <c r="AF104" s="201" t="e">
        <f t="shared" ca="1" si="37"/>
        <v>#N/A</v>
      </c>
      <c r="AG104" s="200" t="e">
        <f t="shared" ca="1" si="38"/>
        <v>#N/A</v>
      </c>
      <c r="AH104" s="200" t="e">
        <f t="shared" ca="1" si="39"/>
        <v>#N/A</v>
      </c>
      <c r="AI104" s="202" t="e">
        <f t="shared" ca="1" si="40"/>
        <v>#N/A</v>
      </c>
      <c r="AJ104" s="200" t="e">
        <f t="shared" ca="1" si="41"/>
        <v>#N/A</v>
      </c>
      <c r="AK104" s="200" t="e">
        <f t="shared" ca="1" si="42"/>
        <v>#N/A</v>
      </c>
    </row>
    <row r="105" spans="1:37" ht="27" customHeight="1" x14ac:dyDescent="0.2">
      <c r="A105" s="51">
        <f>'OSNOVNA PLAČA'!A99</f>
        <v>90</v>
      </c>
      <c r="B105" s="158" t="str">
        <f t="shared" ca="1" si="26"/>
        <v>A90</v>
      </c>
      <c r="C105" s="52">
        <f ca="1">IF(LEN(B105)&gt;0,'OSNOVNA PLAČA'!C99,"")</f>
        <v>0</v>
      </c>
      <c r="D105" s="54">
        <f ca="1">IF(LEN(B105)&gt;0,'OSNOVNA PLAČA'!D99,"")</f>
        <v>0</v>
      </c>
      <c r="E105" s="174">
        <f ca="1">IF(LEN(B105)&gt;0,SUM('OBRAČUNANA OSNOVNA PLAČA'!K99:P99),"")</f>
        <v>0</v>
      </c>
      <c r="F105" s="55"/>
      <c r="G105" s="55"/>
      <c r="H105" s="55"/>
      <c r="I105" s="55"/>
      <c r="J105" s="55"/>
      <c r="K105" s="175">
        <f t="shared" si="27"/>
        <v>0</v>
      </c>
      <c r="L105" s="120">
        <f t="shared" ca="1" si="28"/>
        <v>0</v>
      </c>
      <c r="M105" s="120">
        <f t="shared" ca="1" si="29"/>
        <v>0</v>
      </c>
      <c r="N105" s="120">
        <f t="shared" ca="1" si="30"/>
        <v>0</v>
      </c>
      <c r="O105" s="120">
        <f t="shared" ca="1" si="31"/>
        <v>0</v>
      </c>
      <c r="P105" s="176">
        <f t="shared" ca="1" si="32"/>
        <v>0</v>
      </c>
      <c r="Q105" s="176">
        <f ca="1">IF(LEN(B105)&gt;0,'1-6'!Q105-'1-6'!P105,"")</f>
        <v>0</v>
      </c>
      <c r="R105" s="177"/>
      <c r="AA105" s="162">
        <f>ROW()</f>
        <v>105</v>
      </c>
      <c r="AB105" s="200" t="e">
        <f t="shared" ca="1" si="33"/>
        <v>#N/A</v>
      </c>
      <c r="AC105" s="200" t="e">
        <f t="shared" ca="1" si="34"/>
        <v>#N/A</v>
      </c>
      <c r="AD105" s="201" t="e">
        <f t="shared" ca="1" si="35"/>
        <v>#N/A</v>
      </c>
      <c r="AE105" s="200" t="e">
        <f t="shared" ca="1" si="36"/>
        <v>#N/A</v>
      </c>
      <c r="AF105" s="201" t="e">
        <f t="shared" ca="1" si="37"/>
        <v>#N/A</v>
      </c>
      <c r="AG105" s="200" t="e">
        <f t="shared" ca="1" si="38"/>
        <v>#N/A</v>
      </c>
      <c r="AH105" s="200" t="e">
        <f t="shared" ca="1" si="39"/>
        <v>#N/A</v>
      </c>
      <c r="AI105" s="202" t="e">
        <f t="shared" ca="1" si="40"/>
        <v>#N/A</v>
      </c>
      <c r="AJ105" s="200" t="e">
        <f t="shared" ca="1" si="41"/>
        <v>#N/A</v>
      </c>
      <c r="AK105" s="200" t="e">
        <f t="shared" ca="1" si="42"/>
        <v>#N/A</v>
      </c>
    </row>
    <row r="106" spans="1:37" ht="27" customHeight="1" x14ac:dyDescent="0.2">
      <c r="A106" s="51">
        <f>'OSNOVNA PLAČA'!A100</f>
        <v>91</v>
      </c>
      <c r="B106" s="158" t="str">
        <f t="shared" ca="1" si="26"/>
        <v>A91</v>
      </c>
      <c r="C106" s="52">
        <f ca="1">IF(LEN(B106)&gt;0,'OSNOVNA PLAČA'!C100,"")</f>
        <v>0</v>
      </c>
      <c r="D106" s="54">
        <f ca="1">IF(LEN(B106)&gt;0,'OSNOVNA PLAČA'!D100,"")</f>
        <v>0</v>
      </c>
      <c r="E106" s="174">
        <f ca="1">IF(LEN(B106)&gt;0,SUM('OBRAČUNANA OSNOVNA PLAČA'!K100:P100),"")</f>
        <v>0</v>
      </c>
      <c r="F106" s="55"/>
      <c r="G106" s="55"/>
      <c r="H106" s="55"/>
      <c r="I106" s="55"/>
      <c r="J106" s="55"/>
      <c r="K106" s="175">
        <f t="shared" si="27"/>
        <v>0</v>
      </c>
      <c r="L106" s="120">
        <f t="shared" ca="1" si="28"/>
        <v>0</v>
      </c>
      <c r="M106" s="120">
        <f t="shared" ca="1" si="29"/>
        <v>0</v>
      </c>
      <c r="N106" s="120">
        <f t="shared" ca="1" si="30"/>
        <v>0</v>
      </c>
      <c r="O106" s="120">
        <f t="shared" ca="1" si="31"/>
        <v>0</v>
      </c>
      <c r="P106" s="176">
        <f t="shared" ca="1" si="32"/>
        <v>0</v>
      </c>
      <c r="Q106" s="176">
        <f ca="1">IF(LEN(B106)&gt;0,'1-6'!Q106-'1-6'!P106,"")</f>
        <v>0</v>
      </c>
      <c r="R106" s="177"/>
      <c r="AA106" s="162">
        <f>ROW()</f>
        <v>106</v>
      </c>
      <c r="AB106" s="200" t="e">
        <f t="shared" ca="1" si="33"/>
        <v>#N/A</v>
      </c>
      <c r="AC106" s="200" t="e">
        <f t="shared" ca="1" si="34"/>
        <v>#N/A</v>
      </c>
      <c r="AD106" s="201" t="e">
        <f t="shared" ca="1" si="35"/>
        <v>#N/A</v>
      </c>
      <c r="AE106" s="200" t="e">
        <f t="shared" ca="1" si="36"/>
        <v>#N/A</v>
      </c>
      <c r="AF106" s="201" t="e">
        <f t="shared" ca="1" si="37"/>
        <v>#N/A</v>
      </c>
      <c r="AG106" s="200" t="e">
        <f t="shared" ca="1" si="38"/>
        <v>#N/A</v>
      </c>
      <c r="AH106" s="200" t="e">
        <f t="shared" ca="1" si="39"/>
        <v>#N/A</v>
      </c>
      <c r="AI106" s="202" t="e">
        <f t="shared" ca="1" si="40"/>
        <v>#N/A</v>
      </c>
      <c r="AJ106" s="200" t="e">
        <f t="shared" ca="1" si="41"/>
        <v>#N/A</v>
      </c>
      <c r="AK106" s="200" t="e">
        <f t="shared" ca="1" si="42"/>
        <v>#N/A</v>
      </c>
    </row>
    <row r="107" spans="1:37" ht="27" customHeight="1" x14ac:dyDescent="0.2">
      <c r="A107" s="51">
        <f>'OSNOVNA PLAČA'!A101</f>
        <v>92</v>
      </c>
      <c r="B107" s="158" t="str">
        <f t="shared" ca="1" si="26"/>
        <v>A92</v>
      </c>
      <c r="C107" s="52">
        <f ca="1">IF(LEN(B107)&gt;0,'OSNOVNA PLAČA'!C101,"")</f>
        <v>0</v>
      </c>
      <c r="D107" s="54">
        <f ca="1">IF(LEN(B107)&gt;0,'OSNOVNA PLAČA'!D101,"")</f>
        <v>0</v>
      </c>
      <c r="E107" s="174">
        <f ca="1">IF(LEN(B107)&gt;0,SUM('OBRAČUNANA OSNOVNA PLAČA'!K101:P101),"")</f>
        <v>0</v>
      </c>
      <c r="F107" s="55"/>
      <c r="G107" s="55"/>
      <c r="H107" s="55"/>
      <c r="I107" s="55"/>
      <c r="J107" s="55"/>
      <c r="K107" s="175">
        <f t="shared" si="27"/>
        <v>0</v>
      </c>
      <c r="L107" s="120">
        <f t="shared" ca="1" si="28"/>
        <v>0</v>
      </c>
      <c r="M107" s="120">
        <f t="shared" ca="1" si="29"/>
        <v>0</v>
      </c>
      <c r="N107" s="120">
        <f t="shared" ca="1" si="30"/>
        <v>0</v>
      </c>
      <c r="O107" s="120">
        <f t="shared" ca="1" si="31"/>
        <v>0</v>
      </c>
      <c r="P107" s="176">
        <f t="shared" ca="1" si="32"/>
        <v>0</v>
      </c>
      <c r="Q107" s="176">
        <f ca="1">IF(LEN(B107)&gt;0,'1-6'!Q107-'1-6'!P107,"")</f>
        <v>0</v>
      </c>
      <c r="R107" s="177"/>
      <c r="AA107" s="162">
        <f>ROW()</f>
        <v>107</v>
      </c>
      <c r="AB107" s="200" t="e">
        <f t="shared" ca="1" si="33"/>
        <v>#N/A</v>
      </c>
      <c r="AC107" s="200" t="e">
        <f t="shared" ca="1" si="34"/>
        <v>#N/A</v>
      </c>
      <c r="AD107" s="201" t="e">
        <f t="shared" ca="1" si="35"/>
        <v>#N/A</v>
      </c>
      <c r="AE107" s="200" t="e">
        <f t="shared" ca="1" si="36"/>
        <v>#N/A</v>
      </c>
      <c r="AF107" s="201" t="e">
        <f t="shared" ca="1" si="37"/>
        <v>#N/A</v>
      </c>
      <c r="AG107" s="200" t="e">
        <f t="shared" ca="1" si="38"/>
        <v>#N/A</v>
      </c>
      <c r="AH107" s="200" t="e">
        <f t="shared" ca="1" si="39"/>
        <v>#N/A</v>
      </c>
      <c r="AI107" s="202" t="e">
        <f t="shared" ca="1" si="40"/>
        <v>#N/A</v>
      </c>
      <c r="AJ107" s="200" t="e">
        <f t="shared" ca="1" si="41"/>
        <v>#N/A</v>
      </c>
      <c r="AK107" s="200" t="e">
        <f t="shared" ca="1" si="42"/>
        <v>#N/A</v>
      </c>
    </row>
    <row r="108" spans="1:37" ht="27" customHeight="1" x14ac:dyDescent="0.2">
      <c r="A108" s="51">
        <f>'OSNOVNA PLAČA'!A102</f>
        <v>93</v>
      </c>
      <c r="B108" s="158" t="str">
        <f t="shared" ca="1" si="26"/>
        <v>A93</v>
      </c>
      <c r="C108" s="52">
        <f ca="1">IF(LEN(B108)&gt;0,'OSNOVNA PLAČA'!C102,"")</f>
        <v>0</v>
      </c>
      <c r="D108" s="54">
        <f ca="1">IF(LEN(B108)&gt;0,'OSNOVNA PLAČA'!D102,"")</f>
        <v>0</v>
      </c>
      <c r="E108" s="174">
        <f ca="1">IF(LEN(B108)&gt;0,SUM('OBRAČUNANA OSNOVNA PLAČA'!K102:P102),"")</f>
        <v>0</v>
      </c>
      <c r="F108" s="55"/>
      <c r="G108" s="55"/>
      <c r="H108" s="55"/>
      <c r="I108" s="55"/>
      <c r="J108" s="55"/>
      <c r="K108" s="175">
        <f t="shared" si="27"/>
        <v>0</v>
      </c>
      <c r="L108" s="120">
        <f t="shared" ca="1" si="28"/>
        <v>0</v>
      </c>
      <c r="M108" s="120">
        <f t="shared" ca="1" si="29"/>
        <v>0</v>
      </c>
      <c r="N108" s="120">
        <f t="shared" ca="1" si="30"/>
        <v>0</v>
      </c>
      <c r="O108" s="120">
        <f t="shared" ca="1" si="31"/>
        <v>0</v>
      </c>
      <c r="P108" s="176">
        <f t="shared" ca="1" si="32"/>
        <v>0</v>
      </c>
      <c r="Q108" s="176">
        <f ca="1">IF(LEN(B108)&gt;0,'1-6'!Q108-'1-6'!P108,"")</f>
        <v>0</v>
      </c>
      <c r="R108" s="177"/>
      <c r="AA108" s="162">
        <f>ROW()</f>
        <v>108</v>
      </c>
      <c r="AB108" s="200" t="e">
        <f t="shared" ca="1" si="33"/>
        <v>#N/A</v>
      </c>
      <c r="AC108" s="200" t="e">
        <f t="shared" ca="1" si="34"/>
        <v>#N/A</v>
      </c>
      <c r="AD108" s="201" t="e">
        <f t="shared" ca="1" si="35"/>
        <v>#N/A</v>
      </c>
      <c r="AE108" s="200" t="e">
        <f t="shared" ca="1" si="36"/>
        <v>#N/A</v>
      </c>
      <c r="AF108" s="201" t="e">
        <f t="shared" ca="1" si="37"/>
        <v>#N/A</v>
      </c>
      <c r="AG108" s="200" t="e">
        <f t="shared" ca="1" si="38"/>
        <v>#N/A</v>
      </c>
      <c r="AH108" s="200" t="e">
        <f t="shared" ca="1" si="39"/>
        <v>#N/A</v>
      </c>
      <c r="AI108" s="202" t="e">
        <f t="shared" ca="1" si="40"/>
        <v>#N/A</v>
      </c>
      <c r="AJ108" s="200" t="e">
        <f t="shared" ca="1" si="41"/>
        <v>#N/A</v>
      </c>
      <c r="AK108" s="200" t="e">
        <f t="shared" ca="1" si="42"/>
        <v>#N/A</v>
      </c>
    </row>
    <row r="109" spans="1:37" ht="27" customHeight="1" x14ac:dyDescent="0.2">
      <c r="A109" s="51">
        <f>'OSNOVNA PLAČA'!A103</f>
        <v>94</v>
      </c>
      <c r="B109" s="158" t="str">
        <f t="shared" ca="1" si="26"/>
        <v>A94</v>
      </c>
      <c r="C109" s="52">
        <f ca="1">IF(LEN(B109)&gt;0,'OSNOVNA PLAČA'!C103,"")</f>
        <v>0</v>
      </c>
      <c r="D109" s="54">
        <f ca="1">IF(LEN(B109)&gt;0,'OSNOVNA PLAČA'!D103,"")</f>
        <v>0</v>
      </c>
      <c r="E109" s="174">
        <f ca="1">IF(LEN(B109)&gt;0,SUM('OBRAČUNANA OSNOVNA PLAČA'!K103:P103),"")</f>
        <v>0</v>
      </c>
      <c r="F109" s="55"/>
      <c r="G109" s="55"/>
      <c r="H109" s="55"/>
      <c r="I109" s="55"/>
      <c r="J109" s="55"/>
      <c r="K109" s="175">
        <f t="shared" si="27"/>
        <v>0</v>
      </c>
      <c r="L109" s="120">
        <f t="shared" ca="1" si="28"/>
        <v>0</v>
      </c>
      <c r="M109" s="120">
        <f t="shared" ca="1" si="29"/>
        <v>0</v>
      </c>
      <c r="N109" s="120">
        <f t="shared" ca="1" si="30"/>
        <v>0</v>
      </c>
      <c r="O109" s="120">
        <f t="shared" ca="1" si="31"/>
        <v>0</v>
      </c>
      <c r="P109" s="176">
        <f t="shared" ca="1" si="32"/>
        <v>0</v>
      </c>
      <c r="Q109" s="176">
        <f ca="1">IF(LEN(B109)&gt;0,'1-6'!Q109-'1-6'!P109,"")</f>
        <v>0</v>
      </c>
      <c r="R109" s="177"/>
      <c r="AA109" s="162">
        <f>ROW()</f>
        <v>109</v>
      </c>
      <c r="AB109" s="200" t="e">
        <f t="shared" ca="1" si="33"/>
        <v>#N/A</v>
      </c>
      <c r="AC109" s="200" t="e">
        <f t="shared" ca="1" si="34"/>
        <v>#N/A</v>
      </c>
      <c r="AD109" s="201" t="e">
        <f t="shared" ca="1" si="35"/>
        <v>#N/A</v>
      </c>
      <c r="AE109" s="200" t="e">
        <f t="shared" ca="1" si="36"/>
        <v>#N/A</v>
      </c>
      <c r="AF109" s="201" t="e">
        <f t="shared" ca="1" si="37"/>
        <v>#N/A</v>
      </c>
      <c r="AG109" s="200" t="e">
        <f t="shared" ca="1" si="38"/>
        <v>#N/A</v>
      </c>
      <c r="AH109" s="200" t="e">
        <f t="shared" ca="1" si="39"/>
        <v>#N/A</v>
      </c>
      <c r="AI109" s="202" t="e">
        <f t="shared" ca="1" si="40"/>
        <v>#N/A</v>
      </c>
      <c r="AJ109" s="200" t="e">
        <f t="shared" ca="1" si="41"/>
        <v>#N/A</v>
      </c>
      <c r="AK109" s="200" t="e">
        <f t="shared" ca="1" si="42"/>
        <v>#N/A</v>
      </c>
    </row>
    <row r="110" spans="1:37" ht="27" customHeight="1" x14ac:dyDescent="0.2">
      <c r="A110" s="51">
        <f>'OSNOVNA PLAČA'!A104</f>
        <v>95</v>
      </c>
      <c r="B110" s="158" t="str">
        <f t="shared" ca="1" si="26"/>
        <v>A95</v>
      </c>
      <c r="C110" s="52">
        <f ca="1">IF(LEN(B110)&gt;0,'OSNOVNA PLAČA'!C104,"")</f>
        <v>0</v>
      </c>
      <c r="D110" s="54">
        <f ca="1">IF(LEN(B110)&gt;0,'OSNOVNA PLAČA'!D104,"")</f>
        <v>0</v>
      </c>
      <c r="E110" s="174">
        <f ca="1">IF(LEN(B110)&gt;0,SUM('OBRAČUNANA OSNOVNA PLAČA'!K104:P104),"")</f>
        <v>0</v>
      </c>
      <c r="F110" s="55"/>
      <c r="G110" s="55"/>
      <c r="H110" s="55"/>
      <c r="I110" s="55"/>
      <c r="J110" s="55"/>
      <c r="K110" s="175">
        <f t="shared" si="27"/>
        <v>0</v>
      </c>
      <c r="L110" s="120">
        <f t="shared" ca="1" si="28"/>
        <v>0</v>
      </c>
      <c r="M110" s="120">
        <f t="shared" ca="1" si="29"/>
        <v>0</v>
      </c>
      <c r="N110" s="120">
        <f t="shared" ca="1" si="30"/>
        <v>0</v>
      </c>
      <c r="O110" s="120">
        <f t="shared" ca="1" si="31"/>
        <v>0</v>
      </c>
      <c r="P110" s="176">
        <f t="shared" ca="1" si="32"/>
        <v>0</v>
      </c>
      <c r="Q110" s="176">
        <f ca="1">IF(LEN(B110)&gt;0,'1-6'!Q110-'1-6'!P110,"")</f>
        <v>0</v>
      </c>
      <c r="R110" s="177"/>
      <c r="AA110" s="162">
        <f>ROW()</f>
        <v>110</v>
      </c>
      <c r="AB110" s="200" t="e">
        <f t="shared" ca="1" si="33"/>
        <v>#N/A</v>
      </c>
      <c r="AC110" s="200" t="e">
        <f t="shared" ca="1" si="34"/>
        <v>#N/A</v>
      </c>
      <c r="AD110" s="201" t="e">
        <f t="shared" ca="1" si="35"/>
        <v>#N/A</v>
      </c>
      <c r="AE110" s="200" t="e">
        <f t="shared" ca="1" si="36"/>
        <v>#N/A</v>
      </c>
      <c r="AF110" s="201" t="e">
        <f t="shared" ca="1" si="37"/>
        <v>#N/A</v>
      </c>
      <c r="AG110" s="200" t="e">
        <f t="shared" ca="1" si="38"/>
        <v>#N/A</v>
      </c>
      <c r="AH110" s="200" t="e">
        <f t="shared" ca="1" si="39"/>
        <v>#N/A</v>
      </c>
      <c r="AI110" s="202" t="e">
        <f t="shared" ca="1" si="40"/>
        <v>#N/A</v>
      </c>
      <c r="AJ110" s="200" t="e">
        <f t="shared" ca="1" si="41"/>
        <v>#N/A</v>
      </c>
      <c r="AK110" s="200" t="e">
        <f t="shared" ca="1" si="42"/>
        <v>#N/A</v>
      </c>
    </row>
    <row r="111" spans="1:37" ht="27" customHeight="1" x14ac:dyDescent="0.2">
      <c r="A111" s="51">
        <f>'OSNOVNA PLAČA'!A105</f>
        <v>96</v>
      </c>
      <c r="B111" s="158" t="str">
        <f t="shared" ca="1" si="26"/>
        <v>A96</v>
      </c>
      <c r="C111" s="52">
        <f ca="1">IF(LEN(B111)&gt;0,'OSNOVNA PLAČA'!C105,"")</f>
        <v>0</v>
      </c>
      <c r="D111" s="54">
        <f ca="1">IF(LEN(B111)&gt;0,'OSNOVNA PLAČA'!D105,"")</f>
        <v>0</v>
      </c>
      <c r="E111" s="174">
        <f ca="1">IF(LEN(B111)&gt;0,SUM('OBRAČUNANA OSNOVNA PLAČA'!K105:P105),"")</f>
        <v>0</v>
      </c>
      <c r="F111" s="55"/>
      <c r="G111" s="55"/>
      <c r="H111" s="55"/>
      <c r="I111" s="55"/>
      <c r="J111" s="55"/>
      <c r="K111" s="175">
        <f t="shared" si="27"/>
        <v>0</v>
      </c>
      <c r="L111" s="120">
        <f t="shared" ca="1" si="28"/>
        <v>0</v>
      </c>
      <c r="M111" s="120">
        <f t="shared" ca="1" si="29"/>
        <v>0</v>
      </c>
      <c r="N111" s="120">
        <f t="shared" ca="1" si="30"/>
        <v>0</v>
      </c>
      <c r="O111" s="120">
        <f t="shared" ca="1" si="31"/>
        <v>0</v>
      </c>
      <c r="P111" s="176">
        <f t="shared" ca="1" si="32"/>
        <v>0</v>
      </c>
      <c r="Q111" s="176">
        <f ca="1">IF(LEN(B111)&gt;0,'1-6'!Q111-'1-6'!P111,"")</f>
        <v>0</v>
      </c>
      <c r="R111" s="177"/>
      <c r="AA111" s="162">
        <f>ROW()</f>
        <v>111</v>
      </c>
      <c r="AB111" s="200" t="e">
        <f t="shared" ca="1" si="33"/>
        <v>#N/A</v>
      </c>
      <c r="AC111" s="200" t="e">
        <f t="shared" ca="1" si="34"/>
        <v>#N/A</v>
      </c>
      <c r="AD111" s="201" t="e">
        <f t="shared" ca="1" si="35"/>
        <v>#N/A</v>
      </c>
      <c r="AE111" s="200" t="e">
        <f t="shared" ca="1" si="36"/>
        <v>#N/A</v>
      </c>
      <c r="AF111" s="201" t="e">
        <f t="shared" ca="1" si="37"/>
        <v>#N/A</v>
      </c>
      <c r="AG111" s="200" t="e">
        <f t="shared" ca="1" si="38"/>
        <v>#N/A</v>
      </c>
      <c r="AH111" s="200" t="e">
        <f t="shared" ca="1" si="39"/>
        <v>#N/A</v>
      </c>
      <c r="AI111" s="202" t="e">
        <f t="shared" ca="1" si="40"/>
        <v>#N/A</v>
      </c>
      <c r="AJ111" s="200" t="e">
        <f t="shared" ca="1" si="41"/>
        <v>#N/A</v>
      </c>
      <c r="AK111" s="200" t="e">
        <f t="shared" ca="1" si="42"/>
        <v>#N/A</v>
      </c>
    </row>
    <row r="112" spans="1:37" ht="27" customHeight="1" x14ac:dyDescent="0.2">
      <c r="A112" s="51">
        <f>'OSNOVNA PLAČA'!A106</f>
        <v>97</v>
      </c>
      <c r="B112" s="158" t="str">
        <f t="shared" ca="1" si="26"/>
        <v>A97</v>
      </c>
      <c r="C112" s="52">
        <f ca="1">IF(LEN(B112)&gt;0,'OSNOVNA PLAČA'!C106,"")</f>
        <v>0</v>
      </c>
      <c r="D112" s="54">
        <f ca="1">IF(LEN(B112)&gt;0,'OSNOVNA PLAČA'!D106,"")</f>
        <v>0</v>
      </c>
      <c r="E112" s="174">
        <f ca="1">IF(LEN(B112)&gt;0,SUM('OBRAČUNANA OSNOVNA PLAČA'!K106:P106),"")</f>
        <v>0</v>
      </c>
      <c r="F112" s="55"/>
      <c r="G112" s="55"/>
      <c r="H112" s="55"/>
      <c r="I112" s="55"/>
      <c r="J112" s="55"/>
      <c r="K112" s="175">
        <f t="shared" si="27"/>
        <v>0</v>
      </c>
      <c r="L112" s="120">
        <f t="shared" ca="1" si="28"/>
        <v>0</v>
      </c>
      <c r="M112" s="120">
        <f t="shared" ca="1" si="29"/>
        <v>0</v>
      </c>
      <c r="N112" s="120">
        <f t="shared" ca="1" si="30"/>
        <v>0</v>
      </c>
      <c r="O112" s="120">
        <f t="shared" ca="1" si="31"/>
        <v>0</v>
      </c>
      <c r="P112" s="176">
        <f t="shared" ca="1" si="32"/>
        <v>0</v>
      </c>
      <c r="Q112" s="176">
        <f ca="1">IF(LEN(B112)&gt;0,'1-6'!Q112-'1-6'!P112,"")</f>
        <v>0</v>
      </c>
      <c r="R112" s="177"/>
      <c r="AA112" s="162">
        <f>ROW()</f>
        <v>112</v>
      </c>
      <c r="AB112" s="200" t="e">
        <f t="shared" ca="1" si="33"/>
        <v>#N/A</v>
      </c>
      <c r="AC112" s="200" t="e">
        <f t="shared" ca="1" si="34"/>
        <v>#N/A</v>
      </c>
      <c r="AD112" s="201" t="e">
        <f t="shared" ref="AD112:AD115" ca="1" si="43">IF(AB112&gt;=AC112,"-",$K112/(5*MAX($L$121:$L$122)))</f>
        <v>#N/A</v>
      </c>
      <c r="AE112" s="200" t="e">
        <f t="shared" ca="1" si="36"/>
        <v>#N/A</v>
      </c>
      <c r="AF112" s="201" t="e">
        <f t="shared" ca="1" si="37"/>
        <v>#N/A</v>
      </c>
      <c r="AG112" s="200" t="e">
        <f t="shared" ca="1" si="38"/>
        <v>#N/A</v>
      </c>
      <c r="AH112" s="200" t="e">
        <f t="shared" ca="1" si="39"/>
        <v>#N/A</v>
      </c>
      <c r="AI112" s="202" t="e">
        <f t="shared" ca="1" si="40"/>
        <v>#N/A</v>
      </c>
      <c r="AJ112" s="200" t="e">
        <f t="shared" ca="1" si="41"/>
        <v>#N/A</v>
      </c>
      <c r="AK112" s="200" t="e">
        <f t="shared" ca="1" si="42"/>
        <v>#N/A</v>
      </c>
    </row>
    <row r="113" spans="1:43" ht="27" customHeight="1" x14ac:dyDescent="0.2">
      <c r="A113" s="51">
        <f>'OSNOVNA PLAČA'!A107</f>
        <v>98</v>
      </c>
      <c r="B113" s="158" t="str">
        <f t="shared" ca="1" si="26"/>
        <v>A98</v>
      </c>
      <c r="C113" s="52">
        <f ca="1">IF(LEN(B113)&gt;0,'OSNOVNA PLAČA'!C107,"")</f>
        <v>0</v>
      </c>
      <c r="D113" s="54">
        <f ca="1">IF(LEN(B113)&gt;0,'OSNOVNA PLAČA'!D107,"")</f>
        <v>0</v>
      </c>
      <c r="E113" s="174">
        <f ca="1">IF(LEN(B113)&gt;0,SUM('OBRAČUNANA OSNOVNA PLAČA'!K107:P107),"")</f>
        <v>0</v>
      </c>
      <c r="F113" s="55"/>
      <c r="G113" s="55"/>
      <c r="H113" s="55"/>
      <c r="I113" s="55"/>
      <c r="J113" s="55"/>
      <c r="K113" s="175">
        <f t="shared" si="27"/>
        <v>0</v>
      </c>
      <c r="L113" s="120">
        <f t="shared" ca="1" si="28"/>
        <v>0</v>
      </c>
      <c r="M113" s="120">
        <f t="shared" ca="1" si="29"/>
        <v>0</v>
      </c>
      <c r="N113" s="120">
        <f t="shared" ca="1" si="30"/>
        <v>0</v>
      </c>
      <c r="O113" s="120">
        <f t="shared" ca="1" si="31"/>
        <v>0</v>
      </c>
      <c r="P113" s="176">
        <f t="shared" ca="1" si="32"/>
        <v>0</v>
      </c>
      <c r="Q113" s="176">
        <f ca="1">IF(LEN(B113)&gt;0,'1-6'!Q113-'1-6'!P113,"")</f>
        <v>0</v>
      </c>
      <c r="R113" s="177"/>
      <c r="AA113" s="162">
        <f>ROW()</f>
        <v>113</v>
      </c>
      <c r="AB113" s="200" t="e">
        <f t="shared" ca="1" si="33"/>
        <v>#N/A</v>
      </c>
      <c r="AC113" s="200" t="e">
        <f t="shared" ca="1" si="34"/>
        <v>#N/A</v>
      </c>
      <c r="AD113" s="201" t="e">
        <f t="shared" ca="1" si="43"/>
        <v>#N/A</v>
      </c>
      <c r="AE113" s="200" t="e">
        <f t="shared" ca="1" si="36"/>
        <v>#N/A</v>
      </c>
      <c r="AF113" s="201" t="e">
        <f t="shared" ca="1" si="37"/>
        <v>#N/A</v>
      </c>
      <c r="AG113" s="200" t="e">
        <f t="shared" ca="1" si="38"/>
        <v>#N/A</v>
      </c>
      <c r="AH113" s="200" t="e">
        <f t="shared" ca="1" si="39"/>
        <v>#N/A</v>
      </c>
      <c r="AI113" s="202" t="e">
        <f t="shared" ca="1" si="40"/>
        <v>#N/A</v>
      </c>
      <c r="AJ113" s="200" t="e">
        <f t="shared" ca="1" si="41"/>
        <v>#N/A</v>
      </c>
      <c r="AK113" s="200" t="e">
        <f t="shared" ca="1" si="42"/>
        <v>#N/A</v>
      </c>
    </row>
    <row r="114" spans="1:43" ht="27" customHeight="1" x14ac:dyDescent="0.2">
      <c r="A114" s="51">
        <f>'OSNOVNA PLAČA'!A108</f>
        <v>99</v>
      </c>
      <c r="B114" s="158" t="str">
        <f t="shared" ca="1" si="26"/>
        <v>A99</v>
      </c>
      <c r="C114" s="52">
        <f ca="1">IF(LEN(B114)&gt;0,'OSNOVNA PLAČA'!C108,"")</f>
        <v>0</v>
      </c>
      <c r="D114" s="54">
        <f ca="1">IF(LEN(B114)&gt;0,'OSNOVNA PLAČA'!D108,"")</f>
        <v>0</v>
      </c>
      <c r="E114" s="174">
        <f ca="1">IF(LEN(B114)&gt;0,SUM('OBRAČUNANA OSNOVNA PLAČA'!K108:P108),"")</f>
        <v>0</v>
      </c>
      <c r="F114" s="55"/>
      <c r="G114" s="55"/>
      <c r="H114" s="55"/>
      <c r="I114" s="55"/>
      <c r="J114" s="55"/>
      <c r="K114" s="175">
        <f t="shared" si="27"/>
        <v>0</v>
      </c>
      <c r="L114" s="120">
        <f t="shared" ca="1" si="28"/>
        <v>0</v>
      </c>
      <c r="M114" s="120">
        <f t="shared" ca="1" si="29"/>
        <v>0</v>
      </c>
      <c r="N114" s="120">
        <f t="shared" ca="1" si="30"/>
        <v>0</v>
      </c>
      <c r="O114" s="120">
        <f t="shared" ca="1" si="31"/>
        <v>0</v>
      </c>
      <c r="P114" s="176">
        <f t="shared" ca="1" si="32"/>
        <v>0</v>
      </c>
      <c r="Q114" s="176">
        <f ca="1">IF(LEN(B114)&gt;0,'1-6'!Q114-'1-6'!P114,"")</f>
        <v>0</v>
      </c>
      <c r="R114" s="177"/>
      <c r="AA114" s="162">
        <f>ROW()</f>
        <v>114</v>
      </c>
      <c r="AB114" s="200" t="e">
        <f t="shared" ca="1" si="33"/>
        <v>#N/A</v>
      </c>
      <c r="AC114" s="200" t="e">
        <f t="shared" ca="1" si="34"/>
        <v>#N/A</v>
      </c>
      <c r="AD114" s="201" t="e">
        <f t="shared" ca="1" si="43"/>
        <v>#N/A</v>
      </c>
      <c r="AE114" s="200" t="e">
        <f t="shared" ca="1" si="36"/>
        <v>#N/A</v>
      </c>
      <c r="AF114" s="201" t="e">
        <f t="shared" ca="1" si="37"/>
        <v>#N/A</v>
      </c>
      <c r="AG114" s="200" t="e">
        <f t="shared" ca="1" si="38"/>
        <v>#N/A</v>
      </c>
      <c r="AH114" s="200" t="e">
        <f t="shared" ca="1" si="39"/>
        <v>#N/A</v>
      </c>
      <c r="AI114" s="202" t="e">
        <f t="shared" ca="1" si="40"/>
        <v>#N/A</v>
      </c>
      <c r="AJ114" s="200" t="e">
        <f t="shared" ca="1" si="41"/>
        <v>#N/A</v>
      </c>
      <c r="AK114" s="200" t="e">
        <f t="shared" ca="1" si="42"/>
        <v>#N/A</v>
      </c>
    </row>
    <row r="115" spans="1:43" ht="27" customHeight="1" x14ac:dyDescent="0.2">
      <c r="A115" s="51">
        <f>'OSNOVNA PLAČA'!A109</f>
        <v>100</v>
      </c>
      <c r="B115" s="158" t="str">
        <f t="shared" ca="1" si="26"/>
        <v>A100</v>
      </c>
      <c r="C115" s="52">
        <f ca="1">IF(LEN(B115)&gt;0,'OSNOVNA PLAČA'!C109,"")</f>
        <v>0</v>
      </c>
      <c r="D115" s="54">
        <f ca="1">IF(LEN(B115)&gt;0,'OSNOVNA PLAČA'!D109,"")</f>
        <v>0</v>
      </c>
      <c r="E115" s="174">
        <f ca="1">IF(LEN(B115)&gt;0,SUM('OBRAČUNANA OSNOVNA PLAČA'!K109:P109),"")</f>
        <v>0</v>
      </c>
      <c r="F115" s="55"/>
      <c r="G115" s="55"/>
      <c r="H115" s="55"/>
      <c r="I115" s="55"/>
      <c r="J115" s="55"/>
      <c r="K115" s="175">
        <f t="shared" si="27"/>
        <v>0</v>
      </c>
      <c r="L115" s="120">
        <f t="shared" ca="1" si="28"/>
        <v>0</v>
      </c>
      <c r="M115" s="120">
        <f t="shared" ca="1" si="29"/>
        <v>0</v>
      </c>
      <c r="N115" s="120">
        <f t="shared" ca="1" si="30"/>
        <v>0</v>
      </c>
      <c r="O115" s="120">
        <f t="shared" ca="1" si="31"/>
        <v>0</v>
      </c>
      <c r="P115" s="176">
        <f t="shared" ca="1" si="32"/>
        <v>0</v>
      </c>
      <c r="Q115" s="176">
        <f ca="1">IF(LEN(B115)&gt;0,'1-6'!Q115-'1-6'!P115,"")</f>
        <v>0</v>
      </c>
      <c r="R115" s="177"/>
      <c r="AA115" s="162">
        <f>ROW()</f>
        <v>115</v>
      </c>
      <c r="AB115" s="200" t="e">
        <f t="shared" ca="1" si="33"/>
        <v>#N/A</v>
      </c>
      <c r="AC115" s="200" t="e">
        <f t="shared" ca="1" si="34"/>
        <v>#N/A</v>
      </c>
      <c r="AD115" s="201" t="e">
        <f t="shared" ca="1" si="43"/>
        <v>#N/A</v>
      </c>
      <c r="AE115" s="200" t="e">
        <f t="shared" ca="1" si="36"/>
        <v>#N/A</v>
      </c>
      <c r="AF115" s="201" t="e">
        <f t="shared" ca="1" si="37"/>
        <v>#N/A</v>
      </c>
      <c r="AG115" s="200" t="e">
        <f t="shared" ca="1" si="38"/>
        <v>#N/A</v>
      </c>
      <c r="AH115" s="200" t="e">
        <f t="shared" ca="1" si="39"/>
        <v>#N/A</v>
      </c>
      <c r="AI115" s="202" t="e">
        <f t="shared" ca="1" si="40"/>
        <v>#N/A</v>
      </c>
      <c r="AJ115" s="200" t="e">
        <f t="shared" ca="1" si="41"/>
        <v>#N/A</v>
      </c>
      <c r="AK115" s="200" t="e">
        <f t="shared" ca="1" si="42"/>
        <v>#N/A</v>
      </c>
    </row>
    <row r="116" spans="1:43" ht="26.25" customHeight="1" thickBot="1" x14ac:dyDescent="0.25">
      <c r="A116" s="32"/>
      <c r="B116" s="109" t="s">
        <v>36</v>
      </c>
      <c r="C116" s="335"/>
      <c r="D116" s="336"/>
      <c r="E116" s="110">
        <f>SUM('OSNOVNA PLAČA'!L110:Q110)</f>
        <v>39400</v>
      </c>
      <c r="F116" s="178"/>
      <c r="G116" s="178"/>
      <c r="K116" s="32"/>
      <c r="L116" s="41"/>
      <c r="M116" s="41"/>
      <c r="N116" s="121" t="s">
        <v>246</v>
      </c>
      <c r="O116" s="122">
        <f ca="1">SUM(O16:O115)</f>
        <v>788</v>
      </c>
      <c r="P116" s="123" t="s">
        <v>82</v>
      </c>
      <c r="Q116" s="124">
        <f ca="1">SUM(P16:P115)</f>
        <v>788</v>
      </c>
      <c r="R116" s="179"/>
      <c r="AA116" s="203">
        <f>ROW()</f>
        <v>116</v>
      </c>
      <c r="AB116" s="204" t="e">
        <f ca="1">SUM(AB16:AB115)</f>
        <v>#N/A</v>
      </c>
      <c r="AC116" s="204" t="e">
        <f ca="1">SUM(AC16:AC115)</f>
        <v>#N/A</v>
      </c>
      <c r="AD116" s="205" t="str">
        <f>+N116</f>
        <v>Izračunana masa</v>
      </c>
      <c r="AE116" s="205" t="e">
        <f ca="1">SUM(AE16:AE115)</f>
        <v>#N/A</v>
      </c>
      <c r="AF116" s="129"/>
      <c r="AG116" s="206" t="str">
        <f>+P116</f>
        <v>Izplačana masa</v>
      </c>
      <c r="AH116" s="204" t="e">
        <f ca="1">SUM(AH16:AH115)</f>
        <v>#N/A</v>
      </c>
      <c r="AK116" s="200" t="e">
        <f ca="1">SUM(AK16:AK115)</f>
        <v>#N/A</v>
      </c>
      <c r="AL116" s="375" t="e">
        <f>+#REF!</f>
        <v>#REF!</v>
      </c>
      <c r="AM116" s="376"/>
      <c r="AN116" s="376"/>
      <c r="AO116" s="376"/>
      <c r="AP116" s="376"/>
      <c r="AQ116" s="377"/>
    </row>
    <row r="117" spans="1:43" ht="42" customHeight="1" thickBot="1" x14ac:dyDescent="0.25">
      <c r="A117" s="32"/>
      <c r="B117" s="111" t="s">
        <v>45</v>
      </c>
      <c r="C117" s="159"/>
      <c r="D117" s="112">
        <v>0.02</v>
      </c>
      <c r="E117" s="113">
        <f>0.02*E116+'1-6'!Q117</f>
        <v>788</v>
      </c>
      <c r="J117" s="180"/>
      <c r="K117" s="32"/>
      <c r="L117" s="41"/>
      <c r="M117" s="41"/>
      <c r="N117" s="125" t="s">
        <v>79</v>
      </c>
      <c r="O117" s="126">
        <f ca="1">IF(SUM(M16:M115)=0,0,E117/SUM(M16:M115))</f>
        <v>7.7254901960784314E-2</v>
      </c>
      <c r="P117" s="127" t="s">
        <v>83</v>
      </c>
      <c r="Q117" s="128">
        <f ca="1">E117-Q116</f>
        <v>0</v>
      </c>
      <c r="R117" s="32"/>
      <c r="S117" s="207" t="str">
        <f ca="1">IF(Q117=0,"","Potrebno je popraviti ocene oz.  oceniti  dodatne javne uslužbence z nadpovprečnimi ocenami, da se lahko razpoložljiv znesek za RDU v celoti porazdeli")</f>
        <v/>
      </c>
      <c r="AA117" s="203">
        <f>ROW()</f>
        <v>117</v>
      </c>
      <c r="AB117" s="208" t="str">
        <f>+P117</f>
        <v>Ostanek</v>
      </c>
      <c r="AC117" s="209" t="e">
        <f ca="1">IF($AN$3=1,0,INDIRECT( "'" &amp; $AN$2 &amp; "'!Q" &amp; TEXT($AA117,0)))</f>
        <v>#N/A</v>
      </c>
      <c r="AD117" s="205" t="str">
        <f>+N117</f>
        <v>Kor. faktor (KF)</v>
      </c>
      <c r="AE117" s="210" t="e">
        <f ca="1">IF(AE116=0,0,(AC117+AK117)/AE116)</f>
        <v>#N/A</v>
      </c>
      <c r="AF117" s="129"/>
      <c r="AG117" s="211" t="str">
        <f>+AB117</f>
        <v>Ostanek</v>
      </c>
      <c r="AH117" s="209" t="e">
        <f ca="1">+E117-AH116+AC117</f>
        <v>#N/A</v>
      </c>
      <c r="AK117" s="200" t="e">
        <f ca="1">+AL117*AK116</f>
        <v>#N/A</v>
      </c>
      <c r="AL117" s="212">
        <f>+D117</f>
        <v>0.02</v>
      </c>
      <c r="AM117" s="375" t="e">
        <f>+#REF!</f>
        <v>#REF!</v>
      </c>
      <c r="AN117" s="376"/>
      <c r="AO117" s="376"/>
      <c r="AP117" s="376"/>
      <c r="AQ117" s="377"/>
    </row>
    <row r="118" spans="1:43" x14ac:dyDescent="0.2">
      <c r="A118" s="32"/>
      <c r="B118" s="32"/>
      <c r="C118" s="32"/>
      <c r="D118" s="32"/>
      <c r="E118" s="41"/>
      <c r="K118" s="181"/>
      <c r="L118" s="41"/>
      <c r="M118" s="41"/>
      <c r="N118" s="41"/>
      <c r="O118" s="41"/>
      <c r="P118" s="41"/>
      <c r="Q118" s="41"/>
      <c r="S118" s="181"/>
    </row>
    <row r="119" spans="1:43" ht="13.5" thickBot="1" x14ac:dyDescent="0.25">
      <c r="K119" s="32"/>
      <c r="L119" s="41"/>
      <c r="M119" s="41"/>
      <c r="N119" s="41"/>
      <c r="O119" s="41"/>
      <c r="P119" s="41"/>
      <c r="Q119" s="41"/>
    </row>
    <row r="120" spans="1:43" ht="12.75" customHeight="1" x14ac:dyDescent="0.2">
      <c r="B120" s="340" t="s">
        <v>30</v>
      </c>
      <c r="C120" s="341"/>
      <c r="D120" s="102"/>
      <c r="E120" s="344" t="s">
        <v>29</v>
      </c>
      <c r="F120" s="345"/>
      <c r="G120" s="345"/>
      <c r="H120" s="345"/>
      <c r="I120" s="345"/>
      <c r="J120" s="346"/>
      <c r="K120" s="129"/>
      <c r="L120" s="130" t="s">
        <v>21</v>
      </c>
      <c r="M120" s="213"/>
      <c r="N120" s="131"/>
      <c r="O120" s="347" t="s">
        <v>84</v>
      </c>
      <c r="P120" s="348"/>
      <c r="Q120" s="349"/>
    </row>
    <row r="121" spans="1:43" x14ac:dyDescent="0.2">
      <c r="B121" s="342"/>
      <c r="C121" s="343"/>
      <c r="D121" s="102"/>
      <c r="E121" s="103" t="s">
        <v>25</v>
      </c>
      <c r="F121" s="183"/>
      <c r="G121" s="183"/>
      <c r="H121" s="183"/>
      <c r="I121" s="183"/>
      <c r="J121" s="184"/>
      <c r="K121" s="129"/>
      <c r="L121" s="132">
        <v>0</v>
      </c>
      <c r="M121" s="182"/>
      <c r="N121" s="131"/>
      <c r="O121" s="350"/>
      <c r="P121" s="351"/>
      <c r="Q121" s="352"/>
    </row>
    <row r="122" spans="1:43" ht="13.5" thickBot="1" x14ac:dyDescent="0.25">
      <c r="B122" s="104" t="s">
        <v>47</v>
      </c>
      <c r="C122" s="105">
        <v>2</v>
      </c>
      <c r="D122" s="102"/>
      <c r="E122" s="103" t="s">
        <v>24</v>
      </c>
      <c r="F122" s="183"/>
      <c r="G122" s="183"/>
      <c r="H122" s="183"/>
      <c r="I122" s="183"/>
      <c r="J122" s="184"/>
      <c r="K122" s="129"/>
      <c r="L122" s="133">
        <v>1</v>
      </c>
      <c r="M122" s="182"/>
      <c r="N122" s="131"/>
      <c r="O122" s="185" t="s">
        <v>81</v>
      </c>
      <c r="P122" s="186" t="s">
        <v>89</v>
      </c>
      <c r="Q122" s="187">
        <v>5</v>
      </c>
    </row>
    <row r="123" spans="1:43" x14ac:dyDescent="0.2">
      <c r="B123" s="75"/>
      <c r="C123" s="188"/>
      <c r="D123" s="102"/>
      <c r="E123" s="103" t="s">
        <v>26</v>
      </c>
      <c r="F123" s="183"/>
      <c r="G123" s="183"/>
      <c r="H123" s="183"/>
      <c r="I123" s="183"/>
      <c r="J123" s="184"/>
      <c r="K123" s="129"/>
      <c r="L123" s="31"/>
      <c r="M123" s="31"/>
      <c r="N123" s="134"/>
      <c r="O123" s="131"/>
      <c r="P123" s="131"/>
      <c r="Q123" s="131"/>
    </row>
    <row r="124" spans="1:43" x14ac:dyDescent="0.2">
      <c r="B124" s="102"/>
      <c r="C124" s="102"/>
      <c r="D124" s="102"/>
      <c r="E124" s="103" t="s">
        <v>27</v>
      </c>
      <c r="F124" s="183"/>
      <c r="G124" s="183"/>
      <c r="H124" s="183"/>
      <c r="I124" s="183"/>
      <c r="J124" s="184"/>
      <c r="K124" s="129"/>
      <c r="L124" s="131"/>
      <c r="M124" s="131"/>
      <c r="N124" s="131"/>
      <c r="O124" s="131"/>
      <c r="P124" s="131"/>
      <c r="Q124" s="131"/>
    </row>
    <row r="125" spans="1:43" ht="13.5" thickBot="1" x14ac:dyDescent="0.25">
      <c r="B125" s="102"/>
      <c r="C125" s="102"/>
      <c r="D125" s="102"/>
      <c r="E125" s="106" t="s">
        <v>28</v>
      </c>
      <c r="F125" s="189"/>
      <c r="G125" s="189"/>
      <c r="H125" s="189"/>
      <c r="I125" s="189"/>
      <c r="J125" s="190"/>
      <c r="K125" s="129"/>
      <c r="L125" s="131"/>
      <c r="M125" s="131"/>
      <c r="N125" s="131"/>
      <c r="O125" s="131"/>
      <c r="P125" s="135"/>
      <c r="Q125" s="131"/>
    </row>
    <row r="126" spans="1:43" x14ac:dyDescent="0.2">
      <c r="J126" s="9"/>
    </row>
  </sheetData>
  <sheetProtection algorithmName="SHA-512" hashValue="AOcnOlmiGH032ux6Nd7bxncb/BaX//w5E49xAyOkCrssPpOg9ePWKcXCFOuz9WKhUDMWjDPdfXimQEbVtmk40Q==" saltValue="m13R95M63J0Ysd51nuCPRw==" spinCount="100000" sheet="1" objects="1" scenarios="1"/>
  <mergeCells count="49">
    <mergeCell ref="C116:D116"/>
    <mergeCell ref="AL116:AQ116"/>
    <mergeCell ref="AM117:AQ117"/>
    <mergeCell ref="B120:C121"/>
    <mergeCell ref="E120:J120"/>
    <mergeCell ref="O120:Q121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</mergeCells>
  <dataValidations count="1">
    <dataValidation type="list" allowBlank="1" showInputMessage="1" showErrorMessage="1" sqref="F16:J115" xr:uid="{4ED032F6-982E-4EB0-A925-C21F37B07F56}">
      <formula1>$L$121:$L$122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F678-3ACA-4D9E-B83A-E55036406E96}">
  <dimension ref="A1:AI1016"/>
  <sheetViews>
    <sheetView showGridLines="0" showRowColHeaders="0" workbookViewId="0">
      <selection activeCell="H4" sqref="H4"/>
    </sheetView>
  </sheetViews>
  <sheetFormatPr defaultRowHeight="12.75" x14ac:dyDescent="0.2"/>
  <cols>
    <col min="1" max="1" width="3.140625" customWidth="1"/>
    <col min="2" max="2" width="12.5703125" customWidth="1"/>
    <col min="4" max="4" width="13.140625" customWidth="1"/>
    <col min="5" max="5" width="14" customWidth="1"/>
    <col min="6" max="6" width="15.7109375" customWidth="1"/>
    <col min="7" max="7" width="10.7109375" bestFit="1" customWidth="1"/>
    <col min="8" max="8" width="18" customWidth="1"/>
    <col min="9" max="9" width="20.85546875" customWidth="1"/>
    <col min="21" max="21" width="9.140625" customWidth="1"/>
    <col min="22" max="22" width="0.140625" hidden="1" customWidth="1"/>
    <col min="23" max="23" width="8.42578125" hidden="1" customWidth="1"/>
    <col min="24" max="24" width="0.42578125" hidden="1" customWidth="1"/>
    <col min="25" max="25" width="13.140625" hidden="1" customWidth="1"/>
    <col min="26" max="26" width="12.28515625" hidden="1" customWidth="1"/>
    <col min="27" max="27" width="0.140625" hidden="1" customWidth="1"/>
    <col min="28" max="28" width="18.42578125" hidden="1" customWidth="1"/>
    <col min="29" max="29" width="0.140625" hidden="1" customWidth="1"/>
    <col min="30" max="31" width="18.42578125" hidden="1" customWidth="1"/>
    <col min="32" max="35" width="9.140625" hidden="1" customWidth="1"/>
  </cols>
  <sheetData>
    <row r="1" spans="1:30" s="9" customFormat="1" ht="51.75" customHeight="1" x14ac:dyDescent="0.25">
      <c r="A1" s="214"/>
      <c r="B1" s="378" t="str">
        <f>"LETNO OBVESTILO
O OCENJEVANJU JAVNE/GA  USLUŽBENKE/CA
ZA DOLOČITEV DELA PLAČE ZA REDNO DELOVNO USPEŠNOST ZA LETO " &amp; 'OSNOVNA PLAČA'!D5</f>
        <v>LETNO OBVESTILO
O OCENJEVANJU JAVNE/GA  USLUŽBENKE/CA
ZA DOLOČITEV DELA PLAČE ZA REDNO DELOVNO USPEŠNOST ZA LETO 2024</v>
      </c>
      <c r="C1" s="378"/>
      <c r="D1" s="378"/>
      <c r="E1" s="378"/>
      <c r="F1" s="378"/>
      <c r="G1" s="378"/>
      <c r="H1" s="378"/>
      <c r="I1" s="378"/>
      <c r="J1" s="31"/>
    </row>
    <row r="2" spans="1:30" s="9" customFormat="1" ht="13.5" thickBot="1" x14ac:dyDescent="0.25">
      <c r="A2" s="214"/>
      <c r="B2" s="214"/>
      <c r="C2" s="214"/>
      <c r="D2" s="214"/>
      <c r="E2" s="214"/>
      <c r="F2" s="214"/>
      <c r="G2" s="214"/>
      <c r="H2" s="214"/>
      <c r="I2" s="214"/>
      <c r="J2" s="31"/>
    </row>
    <row r="3" spans="1:30" s="9" customFormat="1" ht="53.25" customHeight="1" x14ac:dyDescent="0.2">
      <c r="A3" s="214"/>
      <c r="B3" s="379" t="s">
        <v>2</v>
      </c>
      <c r="C3" s="380"/>
      <c r="D3" s="380"/>
      <c r="E3" s="380"/>
      <c r="F3" s="383" t="s">
        <v>11</v>
      </c>
      <c r="G3" s="383" t="s">
        <v>12</v>
      </c>
      <c r="H3" s="240" t="str">
        <f>"OSNOVNA PLAČA 
december "&amp;'OSNOVNA PLAČA'!D5-1&amp;
" 
(2. odst. 28. člena KPJS)"</f>
        <v>OSNOVNA PLAČA 
december 2023 
(2. odst. 28. člena KPJS)</v>
      </c>
      <c r="I3" s="241" t="str">
        <f>"Skupno izplačilo redne delovne uspešnosti za leto " &amp; 'OSNOVNA PLAČA'!D5</f>
        <v>Skupno izplačilo redne delovne uspešnosti za leto 2024</v>
      </c>
      <c r="J3" s="31"/>
    </row>
    <row r="4" spans="1:30" s="9" customFormat="1" ht="38.25" customHeight="1" thickBot="1" x14ac:dyDescent="0.25">
      <c r="A4" s="214"/>
      <c r="B4" s="381"/>
      <c r="C4" s="382"/>
      <c r="D4" s="382"/>
      <c r="E4" s="382"/>
      <c r="F4" s="384"/>
      <c r="G4" s="384"/>
      <c r="H4" s="215" t="s">
        <v>78</v>
      </c>
      <c r="I4" s="216" t="str">
        <f>+H4</f>
        <v>€</v>
      </c>
      <c r="J4" s="31"/>
    </row>
    <row r="5" spans="1:30" ht="5.25" hidden="1" customHeight="1" thickBot="1" x14ac:dyDescent="0.25">
      <c r="B5" s="217"/>
      <c r="C5" s="218"/>
      <c r="D5" s="218"/>
      <c r="E5" s="218"/>
      <c r="F5" s="219"/>
      <c r="G5" s="220"/>
      <c r="H5" s="220"/>
      <c r="I5" s="220"/>
    </row>
    <row r="6" spans="1:30" ht="26.25" thickBot="1" x14ac:dyDescent="0.25">
      <c r="B6" s="221" t="s">
        <v>247</v>
      </c>
      <c r="C6" s="385" t="s">
        <v>254</v>
      </c>
      <c r="D6" s="386"/>
      <c r="E6" s="387"/>
      <c r="F6" s="222">
        <f>VLOOKUP(VALUE(LEFT($C$6,4)),'OSNOVNA PLAČA'!A10:E109,3,FALSE)</f>
        <v>0</v>
      </c>
      <c r="G6" s="223">
        <f>VLOOKUP(VALUE(LEFT($C$6,4)),'OSNOVNA PLAČA'!A10:E109,4,FALSE)</f>
        <v>0</v>
      </c>
      <c r="H6" s="224">
        <f>VLOOKUP(VALUE(LEFT($C$6,4)),'OSNOVNA PLAČA'!A10:E109,5,FALSE)</f>
        <v>0</v>
      </c>
      <c r="I6" s="224">
        <f ca="1">SUM(I12:I14)</f>
        <v>0</v>
      </c>
    </row>
    <row r="8" spans="1:30" ht="13.5" thickBot="1" x14ac:dyDescent="0.25"/>
    <row r="9" spans="1:30" ht="20.25" customHeight="1" x14ac:dyDescent="0.2">
      <c r="B9" s="393" t="s">
        <v>48</v>
      </c>
      <c r="C9" s="396" t="s">
        <v>49</v>
      </c>
      <c r="D9" s="396"/>
      <c r="E9" s="396"/>
      <c r="F9" s="396"/>
      <c r="G9" s="396"/>
      <c r="H9" s="397" t="s">
        <v>50</v>
      </c>
      <c r="I9" s="400" t="s">
        <v>51</v>
      </c>
    </row>
    <row r="10" spans="1:30" ht="38.25" customHeight="1" x14ac:dyDescent="0.2">
      <c r="B10" s="394"/>
      <c r="C10" s="402" t="s">
        <v>52</v>
      </c>
      <c r="D10" s="391" t="s">
        <v>53</v>
      </c>
      <c r="E10" s="391" t="s">
        <v>54</v>
      </c>
      <c r="F10" s="391" t="s">
        <v>55</v>
      </c>
      <c r="G10" s="391" t="s">
        <v>56</v>
      </c>
      <c r="H10" s="398"/>
      <c r="I10" s="401"/>
    </row>
    <row r="11" spans="1:30" ht="13.5" thickBot="1" x14ac:dyDescent="0.25">
      <c r="B11" s="395"/>
      <c r="C11" s="403"/>
      <c r="D11" s="392"/>
      <c r="E11" s="392"/>
      <c r="F11" s="392"/>
      <c r="G11" s="392"/>
      <c r="H11" s="399"/>
      <c r="I11" s="234" t="str">
        <f>+I4</f>
        <v>€</v>
      </c>
    </row>
    <row r="12" spans="1:30" ht="15.75" customHeight="1" x14ac:dyDescent="0.2">
      <c r="B12" s="231" t="s">
        <v>251</v>
      </c>
      <c r="C12" s="232">
        <f>VLOOKUP(VALUE(LEFT($C$6,4)),'1-6'!A16:P115,6,FALSE)</f>
        <v>0</v>
      </c>
      <c r="D12" s="232">
        <f>VLOOKUP(VALUE(LEFT($C$6,4)),'1-6'!A16:P115,7,FALSE)</f>
        <v>0</v>
      </c>
      <c r="E12" s="232">
        <f>VLOOKUP(VALUE(LEFT($C$6,4)),'1-6'!A16:P115,8,FALSE)</f>
        <v>0</v>
      </c>
      <c r="F12" s="232">
        <f>VLOOKUP(VALUE(LEFT($C$6,4)),'1-6'!A16:P115,9,FALSE)</f>
        <v>0</v>
      </c>
      <c r="G12" s="232">
        <f>VLOOKUP(VALUE(LEFT($C$6,4)),'1-6'!A16:P115,10,FALSE)</f>
        <v>0</v>
      </c>
      <c r="H12" s="232">
        <f>SUM(C12:G12)</f>
        <v>0</v>
      </c>
      <c r="I12" s="233">
        <f>ROUND(VLOOKUP(VALUE(LEFT($C$6,4)),'1-6'!A16:P115,16,FALSE),2)</f>
        <v>0</v>
      </c>
    </row>
    <row r="13" spans="1:30" ht="14.25" customHeight="1" thickBot="1" x14ac:dyDescent="0.25">
      <c r="B13" s="225" t="s">
        <v>255</v>
      </c>
      <c r="C13" s="226">
        <f>VLOOKUP(VALUE(LEFT($C$6,4)),'7-12'!A16:P115,6,FALSE)</f>
        <v>0</v>
      </c>
      <c r="D13" s="226">
        <f>VLOOKUP(VALUE(LEFT($C$6,4)),'7-12'!A16:P115,7,FALSE)</f>
        <v>0</v>
      </c>
      <c r="E13" s="226">
        <f>VLOOKUP(VALUE(LEFT($C$6,4)),'7-12'!A16:P115,8,FALSE)</f>
        <v>0</v>
      </c>
      <c r="F13" s="226">
        <f>VLOOKUP(VALUE(LEFT($C$6,4)),'7-12'!A16:P115,9,FALSE)</f>
        <v>0</v>
      </c>
      <c r="G13" s="226">
        <f>VLOOKUP(VALUE(LEFT($C$6,4)),'7-12'!A16:P115,10,FALSE)</f>
        <v>0</v>
      </c>
      <c r="H13" s="226">
        <f>SUM(C13:G13)</f>
        <v>0</v>
      </c>
      <c r="I13" s="227">
        <f ca="1">ROUND(VLOOKUP(VALUE(LEFT($C$6,4)),'7-12'!A16:P115,16,FALSE),2)</f>
        <v>0</v>
      </c>
    </row>
    <row r="14" spans="1:30" ht="15" customHeight="1" x14ac:dyDescent="0.2">
      <c r="A14" s="237"/>
      <c r="B14" s="236"/>
      <c r="C14" s="238"/>
      <c r="D14" s="238"/>
      <c r="E14" s="238"/>
      <c r="F14" s="238"/>
      <c r="G14" s="238"/>
      <c r="H14" s="238"/>
      <c r="I14" s="239"/>
      <c r="Z14" s="236" t="s">
        <v>249</v>
      </c>
      <c r="AA14" t="s">
        <v>252</v>
      </c>
    </row>
    <row r="15" spans="1:30" ht="18" customHeight="1" x14ac:dyDescent="0.2">
      <c r="Z15" s="236" t="s">
        <v>248</v>
      </c>
      <c r="AA15" t="s">
        <v>253</v>
      </c>
      <c r="AD15" s="228">
        <f>COLUMN()</f>
        <v>30</v>
      </c>
    </row>
    <row r="16" spans="1:30" x14ac:dyDescent="0.2">
      <c r="V16" t="str">
        <f>IF(LEN(Y16)&gt;0,CONCATENATE(TEXT(W16,0),"   ",Y16),"")</f>
        <v>1   A1</v>
      </c>
      <c r="W16">
        <v>1</v>
      </c>
      <c r="Y16" s="230" t="str">
        <f>IF(LEN('OSNOVNA PLAČA'!B10)&gt;0,'OSNOVNA PLAČA'!B10,"")</f>
        <v>A1</v>
      </c>
      <c r="Z16" s="236"/>
      <c r="AC16">
        <v>1</v>
      </c>
      <c r="AD16" t="s">
        <v>245</v>
      </c>
    </row>
    <row r="17" spans="2:30" x14ac:dyDescent="0.2">
      <c r="B17" t="str">
        <f>IF(AND(LEN(C6)&gt;0,SUM(H12:H13)&gt;0),"Javna/i uslužbenka/ec "&amp;C6&amp;" je v letu "&amp;'OSNOVNA PLAČA'!D5&amp;" dosegla/el nadpovprečne delovne rezultate "&amp;COUNTIF(H12:H13,"&lt;&gt;0")&amp;" (krat) in sicer v naslednjih ocenjevalnih obdobjih:",IF(AND(LEN(C6)&gt;0,SUM(H12:H13)=0),"Javna/i uslužbenka/ec "&amp;C6&amp;" je v letu "&amp;'OSNOVNA PLAČA'!D5&amp;" dosegla/el nadpovprečne delovne rezultate "&amp;SUM(H12:H13) &amp;" (krat) ",""))</f>
        <v xml:space="preserve">Javna/i uslužbenka/ec 6   A6 je v letu 2024 dosegla/el nadpovprečne delovne rezultate 0 (krat) </v>
      </c>
      <c r="V17" t="str">
        <f t="shared" ref="V17:V80" si="0">IF(LEN(Y17)&gt;0,CONCATENATE(TEXT(W17,0),"   ",Y17),"")</f>
        <v>2   A2</v>
      </c>
      <c r="W17">
        <v>2</v>
      </c>
      <c r="Y17" s="230" t="str">
        <f>IF(LEN('OSNOVNA PLAČA'!B11)&gt;0&gt;0,'OSNOVNA PLAČA'!B11,"")</f>
        <v>A2</v>
      </c>
      <c r="AC17">
        <v>2</v>
      </c>
      <c r="AD17" t="s">
        <v>239</v>
      </c>
    </row>
    <row r="18" spans="2:30" x14ac:dyDescent="0.2">
      <c r="B18" t="str">
        <f>AA24</f>
        <v/>
      </c>
      <c r="V18" t="str">
        <f t="shared" si="0"/>
        <v>3   A3</v>
      </c>
      <c r="W18">
        <v>3</v>
      </c>
      <c r="Y18" s="230" t="str">
        <f>IF(LEN('OSNOVNA PLAČA'!B12)&gt;0&gt;0,'OSNOVNA PLAČA'!B12,"")</f>
        <v>A3</v>
      </c>
      <c r="AC18">
        <v>3</v>
      </c>
      <c r="AD18" t="s">
        <v>240</v>
      </c>
    </row>
    <row r="19" spans="2:30" x14ac:dyDescent="0.2">
      <c r="V19" t="str">
        <f t="shared" si="0"/>
        <v>4   A4</v>
      </c>
      <c r="W19">
        <v>4</v>
      </c>
      <c r="Y19" s="230" t="str">
        <f>IF(LEN('OSNOVNA PLAČA'!B13)&gt;0&gt;0,'OSNOVNA PLAČA'!B13,"")</f>
        <v>A4</v>
      </c>
      <c r="AC19">
        <v>4</v>
      </c>
      <c r="AD19" t="s">
        <v>240</v>
      </c>
    </row>
    <row r="20" spans="2:30" x14ac:dyDescent="0.2">
      <c r="B20" s="390" t="str">
        <f>IF( AND(LEN(C6)&gt;0,SUM(H12:H14)&gt;0),"Javna/i uslužbenka/ec je v posameznem ocenjevalnem obdobju, v katerem je dosegla/el nadpovprečne delovne rezultate:","")</f>
        <v/>
      </c>
      <c r="C20" s="390"/>
      <c r="D20" s="390"/>
      <c r="E20" s="390"/>
      <c r="F20" s="390"/>
      <c r="G20" s="390"/>
      <c r="H20" s="390"/>
      <c r="I20" s="390"/>
      <c r="J20" s="390"/>
      <c r="K20" s="390"/>
      <c r="V20" t="str">
        <f t="shared" si="0"/>
        <v>5   A5</v>
      </c>
      <c r="W20">
        <v>5</v>
      </c>
      <c r="Y20" s="230" t="str">
        <f>IF(LEN('OSNOVNA PLAČA'!B14)&gt;0&gt;0,'OSNOVNA PLAČA'!B14,"")</f>
        <v>A5</v>
      </c>
      <c r="AC20">
        <v>5</v>
      </c>
      <c r="AD20" t="s">
        <v>241</v>
      </c>
    </row>
    <row r="21" spans="2:30" x14ac:dyDescent="0.2">
      <c r="B21" s="235" t="str" cm="1">
        <f t="array" ref="B21">IF(ISERROR(INDEX($AA$26:$AA$27,SMALL(IF($AA$26:$AA$27&lt;&gt;"",ROW($AA$26:$AA$27)-ROW($AA$26)+1),1))),"",INDEX($AA$26:$AA$27,SMALL(IF($AA$26:$AA$27&lt;&gt;"",ROW($AA$26:$AA$27)-ROW($AA$26)+1),1)))</f>
        <v/>
      </c>
      <c r="C21" s="163"/>
      <c r="D21" s="163"/>
      <c r="E21" s="163"/>
      <c r="F21" s="163"/>
      <c r="G21" s="163"/>
      <c r="H21" s="163"/>
      <c r="I21" s="163"/>
      <c r="J21" s="163"/>
      <c r="K21" s="163"/>
      <c r="V21" t="str">
        <f t="shared" si="0"/>
        <v>6   A6</v>
      </c>
      <c r="W21">
        <v>6</v>
      </c>
      <c r="Y21" s="230" t="str">
        <f>IF(LEN('OSNOVNA PLAČA'!B15)&gt;0&gt;0,'OSNOVNA PLAČA'!B15,"")</f>
        <v>A6</v>
      </c>
    </row>
    <row r="22" spans="2:30" x14ac:dyDescent="0.2">
      <c r="B22" s="235" t="str" cm="1">
        <f t="array" ref="B22">IF(ISERROR(INDEX($AA$26:$AA$27,SMALL(IF($AA$26:$AA$27&lt;&gt;"",ROW($AA$26:$AA$27)-ROW($AA$26)+1),2))),"",INDEX($AA$26:$AA$27,SMALL(IF($AA$26:$AA$27&lt;&gt;"",ROW($AA$26:$AA$27)-ROW($AA$26)+1),2)))</f>
        <v/>
      </c>
      <c r="C22" s="163"/>
      <c r="D22" s="163"/>
      <c r="E22" s="163"/>
      <c r="F22" s="163"/>
      <c r="G22" s="163"/>
      <c r="H22" s="163"/>
      <c r="I22" s="163"/>
      <c r="J22" s="163"/>
      <c r="K22" s="163"/>
      <c r="V22" t="str">
        <f t="shared" si="0"/>
        <v>7   A7</v>
      </c>
      <c r="W22">
        <v>7</v>
      </c>
      <c r="Y22" s="230" t="str">
        <f>IF(LEN('OSNOVNA PLAČA'!B16)&gt;0&gt;0,'OSNOVNA PLAČA'!B16,"")</f>
        <v>A7</v>
      </c>
    </row>
    <row r="23" spans="2:30" x14ac:dyDescent="0.2">
      <c r="B23" s="235"/>
      <c r="C23" s="163"/>
      <c r="D23" s="163"/>
      <c r="E23" s="163"/>
      <c r="F23" s="163"/>
      <c r="G23" s="163"/>
      <c r="H23" s="163"/>
      <c r="I23" s="163"/>
      <c r="J23" s="163"/>
      <c r="K23" s="163"/>
      <c r="V23" t="str">
        <f t="shared" si="0"/>
        <v>8   A8</v>
      </c>
      <c r="W23">
        <v>8</v>
      </c>
      <c r="Y23" s="230" t="str">
        <f>IF(LEN('OSNOVNA PLAČA'!B17)&gt;0&gt;0,'OSNOVNA PLAČA'!B17,"")</f>
        <v>A8</v>
      </c>
      <c r="AA23" t="str">
        <f>IF(AND(LEN(C6)&gt;0,H12&gt;0),AA14,"")</f>
        <v/>
      </c>
      <c r="AB23" t="str">
        <f>IF(AND(LEN(C6)&gt;0,H13&gt;0),AA15,"")</f>
        <v/>
      </c>
    </row>
    <row r="24" spans="2:30" x14ac:dyDescent="0.2">
      <c r="B24" s="235" t="str" cm="1">
        <f t="array" ref="B24">IF(ISERROR(INDEX($AA$26:$AA$28,SMALL(IF($AA$26:$AA$28&lt;&gt;"",ROW($AA$26:$AA$28)-ROW($AA$26)+1),4)))," ",INDEX($AA$26:$AA$28,SMALL(IF($AA$26:$AA$28&lt;&gt;"",ROW($AA$26:$AA$28)-ROW($AA$26)+1),4)))</f>
        <v xml:space="preserve"> </v>
      </c>
      <c r="C24" s="163"/>
      <c r="D24" s="163"/>
      <c r="E24" s="163"/>
      <c r="F24" s="163"/>
      <c r="G24" s="163"/>
      <c r="H24" s="163"/>
      <c r="I24" s="163"/>
      <c r="J24" s="163"/>
      <c r="K24" s="163"/>
      <c r="V24" t="str">
        <f t="shared" si="0"/>
        <v>9   A9</v>
      </c>
      <c r="W24">
        <v>9</v>
      </c>
      <c r="Y24" s="230" t="str">
        <f>IF(LEN('OSNOVNA PLAČA'!B18)&gt;0&gt;0,'OSNOVNA PLAČA'!B18,"")</f>
        <v>A9</v>
      </c>
      <c r="AA24" t="str">
        <f>_xlfn.TEXTJOIN(", ",TRUE,AA23:AB23)</f>
        <v/>
      </c>
    </row>
    <row r="25" spans="2:30" x14ac:dyDescent="0.2">
      <c r="V25" t="str">
        <f t="shared" si="0"/>
        <v>10   A10</v>
      </c>
      <c r="W25">
        <v>10</v>
      </c>
      <c r="Y25" s="230" t="str">
        <f>IF(LEN('OSNOVNA PLAČA'!B19)&gt;0&gt;0,'OSNOVNA PLAČA'!B19,"")</f>
        <v>A10</v>
      </c>
    </row>
    <row r="26" spans="2:30" x14ac:dyDescent="0.2">
      <c r="V26" t="str">
        <f t="shared" si="0"/>
        <v>11   A11</v>
      </c>
      <c r="W26">
        <v>11</v>
      </c>
      <c r="Y26" s="230" t="str">
        <f>IF(LEN('OSNOVNA PLAČA'!B20)&gt;0&gt;0,'OSNOVNA PLAČA'!B20,"")</f>
        <v>A11</v>
      </c>
      <c r="AA26" t="str">
        <f>IF(H12&gt;0, "- za obdobje " &amp; AA14&amp;" je skupaj dosegla/el: "&amp;H12 &amp; " " &amp; VLOOKUP(H12,AC16:AD20,2,FALSE),"")</f>
        <v/>
      </c>
    </row>
    <row r="27" spans="2:30" x14ac:dyDescent="0.2">
      <c r="V27" t="str">
        <f t="shared" si="0"/>
        <v>12   A12</v>
      </c>
      <c r="W27">
        <v>12</v>
      </c>
      <c r="Y27" s="230" t="str">
        <f>IF(LEN('OSNOVNA PLAČA'!B21)&gt;0&gt;0,'OSNOVNA PLAČA'!B21,"")</f>
        <v>A12</v>
      </c>
      <c r="AA27" t="str">
        <f>IF(H13&gt;0, "- za obdobje " &amp; AA15 &amp;"je skupaj dosegla/el: "&amp; H13 &amp; " " &amp; VLOOKUP(H13,AC16:AD204,2,FALSE),"")</f>
        <v/>
      </c>
    </row>
    <row r="28" spans="2:30" x14ac:dyDescent="0.2">
      <c r="V28" t="str">
        <f t="shared" si="0"/>
        <v>13   A13</v>
      </c>
      <c r="W28">
        <v>13</v>
      </c>
      <c r="Y28" s="230" t="str">
        <f>IF(LEN('OSNOVNA PLAČA'!B22)&gt;0&gt;0,'OSNOVNA PLAČA'!B22,"")</f>
        <v>A13</v>
      </c>
    </row>
    <row r="29" spans="2:30" x14ac:dyDescent="0.2">
      <c r="V29" t="str">
        <f t="shared" si="0"/>
        <v>14   A14</v>
      </c>
      <c r="W29">
        <v>14</v>
      </c>
      <c r="Y29" s="230" t="str">
        <f>IF(LEN('OSNOVNA PLAČA'!B23)&gt;0&gt;0,'OSNOVNA PLAČA'!B23,"")</f>
        <v>A14</v>
      </c>
    </row>
    <row r="30" spans="2:30" x14ac:dyDescent="0.2">
      <c r="V30" t="str">
        <f t="shared" si="0"/>
        <v>15   A15</v>
      </c>
      <c r="W30">
        <v>15</v>
      </c>
      <c r="Y30" s="230" t="str">
        <f>IF(LEN('OSNOVNA PLAČA'!B24)&gt;0&gt;0,'OSNOVNA PLAČA'!B24,"")</f>
        <v>A15</v>
      </c>
    </row>
    <row r="31" spans="2:30" x14ac:dyDescent="0.2">
      <c r="H31" s="388" t="s">
        <v>57</v>
      </c>
      <c r="I31" s="388"/>
      <c r="V31" t="str">
        <f t="shared" si="0"/>
        <v>16   A16</v>
      </c>
      <c r="W31">
        <v>16</v>
      </c>
      <c r="Y31" s="230" t="str">
        <f>IF(LEN('OSNOVNA PLAČA'!B25)&gt;0&gt;0,'OSNOVNA PLAČA'!B25,"")</f>
        <v>A16</v>
      </c>
    </row>
    <row r="32" spans="2:30" x14ac:dyDescent="0.2">
      <c r="H32" s="229"/>
      <c r="I32" s="229"/>
      <c r="V32" t="str">
        <f t="shared" si="0"/>
        <v>17   A17</v>
      </c>
      <c r="W32">
        <v>17</v>
      </c>
      <c r="Y32" s="230" t="str">
        <f>IF(LEN('OSNOVNA PLAČA'!B26)&gt;0&gt;0,'OSNOVNA PLAČA'!B26,"")</f>
        <v>A17</v>
      </c>
    </row>
    <row r="33" spans="8:25" x14ac:dyDescent="0.2">
      <c r="H33" s="389"/>
      <c r="I33" s="389"/>
      <c r="V33" t="str">
        <f t="shared" si="0"/>
        <v>18   A18</v>
      </c>
      <c r="W33">
        <v>18</v>
      </c>
      <c r="Y33" s="230" t="str">
        <f>IF(LEN('OSNOVNA PLAČA'!B27)&gt;0&gt;0,'OSNOVNA PLAČA'!B27,"")</f>
        <v>A18</v>
      </c>
    </row>
    <row r="34" spans="8:25" x14ac:dyDescent="0.2">
      <c r="V34" t="str">
        <f t="shared" si="0"/>
        <v>19   A19</v>
      </c>
      <c r="W34">
        <v>19</v>
      </c>
      <c r="Y34" s="230" t="str">
        <f>IF(LEN('OSNOVNA PLAČA'!B28)&gt;0&gt;0,'OSNOVNA PLAČA'!B28,"")</f>
        <v>A19</v>
      </c>
    </row>
    <row r="35" spans="8:25" x14ac:dyDescent="0.2">
      <c r="V35" t="str">
        <f t="shared" si="0"/>
        <v>20   A20</v>
      </c>
      <c r="W35">
        <v>20</v>
      </c>
      <c r="Y35" s="230" t="str">
        <f>IF(LEN('OSNOVNA PLAČA'!B29)&gt;0&gt;0,'OSNOVNA PLAČA'!B29,"")</f>
        <v>A20</v>
      </c>
    </row>
    <row r="36" spans="8:25" x14ac:dyDescent="0.2">
      <c r="V36" t="str">
        <f t="shared" si="0"/>
        <v>21   A21</v>
      </c>
      <c r="W36">
        <v>21</v>
      </c>
      <c r="Y36" s="230" t="str">
        <f>IF(LEN('OSNOVNA PLAČA'!B30)&gt;0&gt;0,'OSNOVNA PLAČA'!B30,"")</f>
        <v>A21</v>
      </c>
    </row>
    <row r="37" spans="8:25" x14ac:dyDescent="0.2">
      <c r="V37" t="str">
        <f t="shared" si="0"/>
        <v>22   A22</v>
      </c>
      <c r="W37">
        <v>22</v>
      </c>
      <c r="Y37" s="230" t="str">
        <f>IF(LEN('OSNOVNA PLAČA'!B31)&gt;0&gt;0,'OSNOVNA PLAČA'!B31,"")</f>
        <v>A22</v>
      </c>
    </row>
    <row r="38" spans="8:25" x14ac:dyDescent="0.2">
      <c r="V38" t="str">
        <f t="shared" si="0"/>
        <v>23   A23</v>
      </c>
      <c r="W38">
        <v>23</v>
      </c>
      <c r="Y38" s="230" t="str">
        <f>IF(LEN('OSNOVNA PLAČA'!B32)&gt;0&gt;0,'OSNOVNA PLAČA'!B32,"")</f>
        <v>A23</v>
      </c>
    </row>
    <row r="39" spans="8:25" x14ac:dyDescent="0.2">
      <c r="V39" t="str">
        <f t="shared" si="0"/>
        <v>24   A24</v>
      </c>
      <c r="W39">
        <v>24</v>
      </c>
      <c r="Y39" s="230" t="str">
        <f>IF(LEN('OSNOVNA PLAČA'!B33)&gt;0&gt;0,'OSNOVNA PLAČA'!B33,"")</f>
        <v>A24</v>
      </c>
    </row>
    <row r="40" spans="8:25" x14ac:dyDescent="0.2">
      <c r="V40" t="str">
        <f t="shared" si="0"/>
        <v>25   A25</v>
      </c>
      <c r="W40">
        <v>25</v>
      </c>
      <c r="Y40" s="230" t="str">
        <f>IF(LEN('OSNOVNA PLAČA'!B34)&gt;0&gt;0,'OSNOVNA PLAČA'!B34,"")</f>
        <v>A25</v>
      </c>
    </row>
    <row r="41" spans="8:25" x14ac:dyDescent="0.2">
      <c r="V41" t="str">
        <f t="shared" si="0"/>
        <v>26   A26</v>
      </c>
      <c r="W41">
        <v>26</v>
      </c>
      <c r="Y41" s="230" t="str">
        <f>IF(LEN('OSNOVNA PLAČA'!B35)&gt;0&gt;0,'OSNOVNA PLAČA'!B35,"")</f>
        <v>A26</v>
      </c>
    </row>
    <row r="42" spans="8:25" x14ac:dyDescent="0.2">
      <c r="V42" t="str">
        <f t="shared" si="0"/>
        <v>27   A27</v>
      </c>
      <c r="W42">
        <v>27</v>
      </c>
      <c r="Y42" s="230" t="str">
        <f>IF(LEN('OSNOVNA PLAČA'!B36)&gt;0&gt;0,'OSNOVNA PLAČA'!B36,"")</f>
        <v>A27</v>
      </c>
    </row>
    <row r="43" spans="8:25" x14ac:dyDescent="0.2">
      <c r="V43" t="str">
        <f t="shared" si="0"/>
        <v>28   A28</v>
      </c>
      <c r="W43">
        <v>28</v>
      </c>
      <c r="Y43" s="230" t="str">
        <f>IF(LEN('OSNOVNA PLAČA'!B37)&gt;0&gt;0,'OSNOVNA PLAČA'!B37,"")</f>
        <v>A28</v>
      </c>
    </row>
    <row r="44" spans="8:25" x14ac:dyDescent="0.2">
      <c r="V44" t="str">
        <f t="shared" si="0"/>
        <v>29   A29</v>
      </c>
      <c r="W44">
        <v>29</v>
      </c>
      <c r="Y44" s="230" t="str">
        <f>IF(LEN('OSNOVNA PLAČA'!B38)&gt;0&gt;0,'OSNOVNA PLAČA'!B38,"")</f>
        <v>A29</v>
      </c>
    </row>
    <row r="45" spans="8:25" x14ac:dyDescent="0.2">
      <c r="V45" t="str">
        <f t="shared" si="0"/>
        <v>30   A30</v>
      </c>
      <c r="W45">
        <v>30</v>
      </c>
      <c r="Y45" s="230" t="str">
        <f>IF(LEN('OSNOVNA PLAČA'!B39)&gt;0&gt;0,'OSNOVNA PLAČA'!B39,"")</f>
        <v>A30</v>
      </c>
    </row>
    <row r="46" spans="8:25" x14ac:dyDescent="0.2">
      <c r="V46" t="str">
        <f t="shared" si="0"/>
        <v>31   A31</v>
      </c>
      <c r="W46">
        <v>31</v>
      </c>
      <c r="Y46" s="230" t="str">
        <f>IF(LEN('OSNOVNA PLAČA'!B40)&gt;0&gt;0,'OSNOVNA PLAČA'!B40,"")</f>
        <v>A31</v>
      </c>
    </row>
    <row r="47" spans="8:25" x14ac:dyDescent="0.2">
      <c r="V47" t="str">
        <f t="shared" si="0"/>
        <v>32   A32</v>
      </c>
      <c r="W47">
        <v>32</v>
      </c>
      <c r="Y47" s="230" t="str">
        <f>IF(LEN('OSNOVNA PLAČA'!B41)&gt;0&gt;0,'OSNOVNA PLAČA'!B41,"")</f>
        <v>A32</v>
      </c>
    </row>
    <row r="48" spans="8:25" x14ac:dyDescent="0.2">
      <c r="V48" t="str">
        <f t="shared" si="0"/>
        <v>33   A33</v>
      </c>
      <c r="W48">
        <v>33</v>
      </c>
      <c r="Y48" s="230" t="str">
        <f>IF(LEN('OSNOVNA PLAČA'!B42)&gt;0&gt;0,'OSNOVNA PLAČA'!B42,"")</f>
        <v>A33</v>
      </c>
    </row>
    <row r="49" spans="22:25" x14ac:dyDescent="0.2">
      <c r="V49" t="str">
        <f t="shared" si="0"/>
        <v>34   A34</v>
      </c>
      <c r="W49">
        <v>34</v>
      </c>
      <c r="Y49" s="230" t="str">
        <f>IF(LEN('OSNOVNA PLAČA'!B43)&gt;0&gt;0,'OSNOVNA PLAČA'!B43,"")</f>
        <v>A34</v>
      </c>
    </row>
    <row r="50" spans="22:25" x14ac:dyDescent="0.2">
      <c r="V50" t="str">
        <f t="shared" si="0"/>
        <v>35   A35</v>
      </c>
      <c r="W50">
        <v>35</v>
      </c>
      <c r="Y50" s="230" t="str">
        <f>IF(LEN('OSNOVNA PLAČA'!B44)&gt;0&gt;0,'OSNOVNA PLAČA'!B44,"")</f>
        <v>A35</v>
      </c>
    </row>
    <row r="51" spans="22:25" x14ac:dyDescent="0.2">
      <c r="V51" t="str">
        <f t="shared" si="0"/>
        <v>36   A36</v>
      </c>
      <c r="W51">
        <v>36</v>
      </c>
      <c r="Y51" s="230" t="str">
        <f>IF(LEN('OSNOVNA PLAČA'!B45)&gt;0&gt;0,'OSNOVNA PLAČA'!B45,"")</f>
        <v>A36</v>
      </c>
    </row>
    <row r="52" spans="22:25" x14ac:dyDescent="0.2">
      <c r="V52" t="str">
        <f t="shared" si="0"/>
        <v>37   A37</v>
      </c>
      <c r="W52">
        <v>37</v>
      </c>
      <c r="Y52" s="230" t="str">
        <f>IF(LEN('OSNOVNA PLAČA'!B46)&gt;0&gt;0,'OSNOVNA PLAČA'!B46,"")</f>
        <v>A37</v>
      </c>
    </row>
    <row r="53" spans="22:25" x14ac:dyDescent="0.2">
      <c r="V53" t="str">
        <f t="shared" si="0"/>
        <v>38   A38</v>
      </c>
      <c r="W53">
        <v>38</v>
      </c>
      <c r="Y53" s="230" t="str">
        <f>IF(LEN('OSNOVNA PLAČA'!B47)&gt;0&gt;0,'OSNOVNA PLAČA'!B47,"")</f>
        <v>A38</v>
      </c>
    </row>
    <row r="54" spans="22:25" x14ac:dyDescent="0.2">
      <c r="V54" t="str">
        <f t="shared" si="0"/>
        <v>39   A39</v>
      </c>
      <c r="W54">
        <v>39</v>
      </c>
      <c r="Y54" s="230" t="str">
        <f>IF(LEN('OSNOVNA PLAČA'!B48)&gt;0&gt;0,'OSNOVNA PLAČA'!B48,"")</f>
        <v>A39</v>
      </c>
    </row>
    <row r="55" spans="22:25" x14ac:dyDescent="0.2">
      <c r="V55" t="str">
        <f t="shared" si="0"/>
        <v>40   A40</v>
      </c>
      <c r="W55">
        <v>40</v>
      </c>
      <c r="Y55" s="230" t="str">
        <f>IF(LEN('OSNOVNA PLAČA'!B49)&gt;0&gt;0,'OSNOVNA PLAČA'!B49,"")</f>
        <v>A40</v>
      </c>
    </row>
    <row r="56" spans="22:25" x14ac:dyDescent="0.2">
      <c r="V56" t="str">
        <f t="shared" si="0"/>
        <v>41   A41</v>
      </c>
      <c r="W56">
        <v>41</v>
      </c>
      <c r="Y56" s="230" t="str">
        <f>IF(LEN('OSNOVNA PLAČA'!B50)&gt;0&gt;0,'OSNOVNA PLAČA'!B50,"")</f>
        <v>A41</v>
      </c>
    </row>
    <row r="57" spans="22:25" x14ac:dyDescent="0.2">
      <c r="V57" t="str">
        <f t="shared" si="0"/>
        <v>42   A42</v>
      </c>
      <c r="W57">
        <v>42</v>
      </c>
      <c r="Y57" s="230" t="str">
        <f>IF(LEN('OSNOVNA PLAČA'!B51)&gt;0&gt;0,'OSNOVNA PLAČA'!B51,"")</f>
        <v>A42</v>
      </c>
    </row>
    <row r="58" spans="22:25" x14ac:dyDescent="0.2">
      <c r="V58" t="str">
        <f t="shared" si="0"/>
        <v>43   A43</v>
      </c>
      <c r="W58">
        <v>43</v>
      </c>
      <c r="Y58" s="230" t="str">
        <f>IF(LEN('OSNOVNA PLAČA'!B52)&gt;0&gt;0,'OSNOVNA PLAČA'!B52,"")</f>
        <v>A43</v>
      </c>
    </row>
    <row r="59" spans="22:25" x14ac:dyDescent="0.2">
      <c r="V59" t="str">
        <f t="shared" si="0"/>
        <v>44   A44</v>
      </c>
      <c r="W59">
        <v>44</v>
      </c>
      <c r="Y59" s="230" t="str">
        <f>IF(LEN('OSNOVNA PLAČA'!B53)&gt;0&gt;0,'OSNOVNA PLAČA'!B53,"")</f>
        <v>A44</v>
      </c>
    </row>
    <row r="60" spans="22:25" x14ac:dyDescent="0.2">
      <c r="V60" t="str">
        <f t="shared" si="0"/>
        <v>45   A45</v>
      </c>
      <c r="W60">
        <v>45</v>
      </c>
      <c r="Y60" s="230" t="str">
        <f>IF(LEN('OSNOVNA PLAČA'!B54)&gt;0&gt;0,'OSNOVNA PLAČA'!B54,"")</f>
        <v>A45</v>
      </c>
    </row>
    <row r="61" spans="22:25" x14ac:dyDescent="0.2">
      <c r="V61" t="str">
        <f t="shared" si="0"/>
        <v>46   A46</v>
      </c>
      <c r="W61">
        <v>46</v>
      </c>
      <c r="Y61" s="230" t="str">
        <f>IF(LEN('OSNOVNA PLAČA'!B55)&gt;0&gt;0,'OSNOVNA PLAČA'!B55,"")</f>
        <v>A46</v>
      </c>
    </row>
    <row r="62" spans="22:25" x14ac:dyDescent="0.2">
      <c r="V62" t="str">
        <f t="shared" si="0"/>
        <v>47   A47</v>
      </c>
      <c r="W62">
        <v>47</v>
      </c>
      <c r="Y62" s="230" t="str">
        <f>IF(LEN('OSNOVNA PLAČA'!B56)&gt;0&gt;0,'OSNOVNA PLAČA'!B56,"")</f>
        <v>A47</v>
      </c>
    </row>
    <row r="63" spans="22:25" x14ac:dyDescent="0.2">
      <c r="V63" t="str">
        <f t="shared" si="0"/>
        <v>48   A48</v>
      </c>
      <c r="W63">
        <v>48</v>
      </c>
      <c r="Y63" s="230" t="str">
        <f>IF(LEN('OSNOVNA PLAČA'!B57)&gt;0&gt;0,'OSNOVNA PLAČA'!B57,"")</f>
        <v>A48</v>
      </c>
    </row>
    <row r="64" spans="22:25" x14ac:dyDescent="0.2">
      <c r="V64" t="str">
        <f t="shared" si="0"/>
        <v>49   A49</v>
      </c>
      <c r="W64">
        <v>49</v>
      </c>
      <c r="Y64" s="230" t="str">
        <f>IF(LEN('OSNOVNA PLAČA'!B58)&gt;0&gt;0,'OSNOVNA PLAČA'!B58,"")</f>
        <v>A49</v>
      </c>
    </row>
    <row r="65" spans="22:25" x14ac:dyDescent="0.2">
      <c r="V65" t="str">
        <f t="shared" si="0"/>
        <v>50   A50</v>
      </c>
      <c r="W65">
        <v>50</v>
      </c>
      <c r="Y65" s="230" t="str">
        <f>IF(LEN('OSNOVNA PLAČA'!B59)&gt;0&gt;0,'OSNOVNA PLAČA'!B59,"")</f>
        <v>A50</v>
      </c>
    </row>
    <row r="66" spans="22:25" x14ac:dyDescent="0.2">
      <c r="V66" t="str">
        <f t="shared" si="0"/>
        <v>51   A51</v>
      </c>
      <c r="W66">
        <v>51</v>
      </c>
      <c r="Y66" s="230" t="str">
        <f>IF(LEN('OSNOVNA PLAČA'!B60)&gt;0&gt;0,'OSNOVNA PLAČA'!B60,"")</f>
        <v>A51</v>
      </c>
    </row>
    <row r="67" spans="22:25" x14ac:dyDescent="0.2">
      <c r="V67" t="str">
        <f t="shared" si="0"/>
        <v>52   A52</v>
      </c>
      <c r="W67">
        <v>52</v>
      </c>
      <c r="Y67" s="230" t="str">
        <f>IF(LEN('OSNOVNA PLAČA'!B61)&gt;0&gt;0,'OSNOVNA PLAČA'!B61,"")</f>
        <v>A52</v>
      </c>
    </row>
    <row r="68" spans="22:25" x14ac:dyDescent="0.2">
      <c r="V68" t="str">
        <f t="shared" si="0"/>
        <v>53   A53</v>
      </c>
      <c r="W68">
        <v>53</v>
      </c>
      <c r="Y68" s="230" t="str">
        <f>IF(LEN('OSNOVNA PLAČA'!B62)&gt;0&gt;0,'OSNOVNA PLAČA'!B62,"")</f>
        <v>A53</v>
      </c>
    </row>
    <row r="69" spans="22:25" x14ac:dyDescent="0.2">
      <c r="V69" t="str">
        <f t="shared" si="0"/>
        <v>54   A54</v>
      </c>
      <c r="W69">
        <v>54</v>
      </c>
      <c r="Y69" s="230" t="str">
        <f>IF(LEN('OSNOVNA PLAČA'!B63)&gt;0&gt;0,'OSNOVNA PLAČA'!B63,"")</f>
        <v>A54</v>
      </c>
    </row>
    <row r="70" spans="22:25" x14ac:dyDescent="0.2">
      <c r="V70" t="str">
        <f t="shared" si="0"/>
        <v>55   A55</v>
      </c>
      <c r="W70">
        <v>55</v>
      </c>
      <c r="Y70" s="230" t="str">
        <f>IF(LEN('OSNOVNA PLAČA'!B64)&gt;0&gt;0,'OSNOVNA PLAČA'!B64,"")</f>
        <v>A55</v>
      </c>
    </row>
    <row r="71" spans="22:25" x14ac:dyDescent="0.2">
      <c r="V71" t="str">
        <f t="shared" si="0"/>
        <v>56   A56</v>
      </c>
      <c r="W71">
        <v>56</v>
      </c>
      <c r="Y71" s="230" t="str">
        <f>IF(LEN('OSNOVNA PLAČA'!B65)&gt;0&gt;0,'OSNOVNA PLAČA'!B65,"")</f>
        <v>A56</v>
      </c>
    </row>
    <row r="72" spans="22:25" x14ac:dyDescent="0.2">
      <c r="V72" t="str">
        <f t="shared" si="0"/>
        <v>57   A57</v>
      </c>
      <c r="W72">
        <v>57</v>
      </c>
      <c r="Y72" s="230" t="str">
        <f>IF(LEN('OSNOVNA PLAČA'!B66)&gt;0&gt;0,'OSNOVNA PLAČA'!B66,"")</f>
        <v>A57</v>
      </c>
    </row>
    <row r="73" spans="22:25" x14ac:dyDescent="0.2">
      <c r="V73" t="str">
        <f t="shared" si="0"/>
        <v>58   A58</v>
      </c>
      <c r="W73">
        <v>58</v>
      </c>
      <c r="Y73" s="230" t="str">
        <f>IF(LEN('OSNOVNA PLAČA'!B67)&gt;0&gt;0,'OSNOVNA PLAČA'!B67,"")</f>
        <v>A58</v>
      </c>
    </row>
    <row r="74" spans="22:25" x14ac:dyDescent="0.2">
      <c r="V74" t="str">
        <f t="shared" si="0"/>
        <v>59   A59</v>
      </c>
      <c r="W74">
        <v>59</v>
      </c>
      <c r="Y74" s="230" t="str">
        <f>IF(LEN('OSNOVNA PLAČA'!B68)&gt;0&gt;0,'OSNOVNA PLAČA'!B68,"")</f>
        <v>A59</v>
      </c>
    </row>
    <row r="75" spans="22:25" x14ac:dyDescent="0.2">
      <c r="V75" t="str">
        <f t="shared" si="0"/>
        <v>60   A60</v>
      </c>
      <c r="W75">
        <v>60</v>
      </c>
      <c r="Y75" s="230" t="str">
        <f>IF(LEN('OSNOVNA PLAČA'!B69)&gt;0&gt;0,'OSNOVNA PLAČA'!B69,"")</f>
        <v>A60</v>
      </c>
    </row>
    <row r="76" spans="22:25" x14ac:dyDescent="0.2">
      <c r="V76" t="str">
        <f t="shared" si="0"/>
        <v>61   A61</v>
      </c>
      <c r="W76">
        <v>61</v>
      </c>
      <c r="Y76" s="230" t="str">
        <f>IF(LEN('OSNOVNA PLAČA'!B70)&gt;0&gt;0,'OSNOVNA PLAČA'!B70,"")</f>
        <v>A61</v>
      </c>
    </row>
    <row r="77" spans="22:25" x14ac:dyDescent="0.2">
      <c r="V77" t="str">
        <f t="shared" si="0"/>
        <v>62   A62</v>
      </c>
      <c r="W77">
        <v>62</v>
      </c>
      <c r="Y77" s="230" t="str">
        <f>IF(LEN('OSNOVNA PLAČA'!B71)&gt;0&gt;0,'OSNOVNA PLAČA'!B71,"")</f>
        <v>A62</v>
      </c>
    </row>
    <row r="78" spans="22:25" x14ac:dyDescent="0.2">
      <c r="V78" t="str">
        <f t="shared" si="0"/>
        <v>63   A63</v>
      </c>
      <c r="W78">
        <v>63</v>
      </c>
      <c r="Y78" s="230" t="str">
        <f>IF(LEN('OSNOVNA PLAČA'!B72)&gt;0&gt;0,'OSNOVNA PLAČA'!B72,"")</f>
        <v>A63</v>
      </c>
    </row>
    <row r="79" spans="22:25" x14ac:dyDescent="0.2">
      <c r="V79" t="str">
        <f t="shared" si="0"/>
        <v>64   A64</v>
      </c>
      <c r="W79">
        <v>64</v>
      </c>
      <c r="Y79" s="230" t="str">
        <f>IF(LEN('OSNOVNA PLAČA'!B73)&gt;0&gt;0,'OSNOVNA PLAČA'!B73,"")</f>
        <v>A64</v>
      </c>
    </row>
    <row r="80" spans="22:25" x14ac:dyDescent="0.2">
      <c r="V80" t="str">
        <f t="shared" si="0"/>
        <v>65   A65</v>
      </c>
      <c r="W80">
        <v>65</v>
      </c>
      <c r="Y80" s="230" t="str">
        <f>IF(LEN('OSNOVNA PLAČA'!B74)&gt;0&gt;0,'OSNOVNA PLAČA'!B74,"")</f>
        <v>A65</v>
      </c>
    </row>
    <row r="81" spans="22:25" x14ac:dyDescent="0.2">
      <c r="V81" t="str">
        <f t="shared" ref="V81:V115" si="1">IF(LEN(Y81)&gt;0,CONCATENATE(TEXT(W81,0),"   ",Y81),"")</f>
        <v>66   A66</v>
      </c>
      <c r="W81">
        <v>66</v>
      </c>
      <c r="Y81" s="230" t="str">
        <f>IF(LEN('OSNOVNA PLAČA'!B75)&gt;0&gt;0,'OSNOVNA PLAČA'!B75,"")</f>
        <v>A66</v>
      </c>
    </row>
    <row r="82" spans="22:25" x14ac:dyDescent="0.2">
      <c r="V82" t="str">
        <f t="shared" si="1"/>
        <v>67   A67</v>
      </c>
      <c r="W82">
        <v>67</v>
      </c>
      <c r="Y82" s="230" t="str">
        <f>IF(LEN('OSNOVNA PLAČA'!B76)&gt;0&gt;0,'OSNOVNA PLAČA'!B76,"")</f>
        <v>A67</v>
      </c>
    </row>
    <row r="83" spans="22:25" x14ac:dyDescent="0.2">
      <c r="V83" t="str">
        <f t="shared" si="1"/>
        <v>68   A68</v>
      </c>
      <c r="W83">
        <v>68</v>
      </c>
      <c r="Y83" s="230" t="str">
        <f>IF(LEN('OSNOVNA PLAČA'!B77)&gt;0&gt;0,'OSNOVNA PLAČA'!B77,"")</f>
        <v>A68</v>
      </c>
    </row>
    <row r="84" spans="22:25" x14ac:dyDescent="0.2">
      <c r="V84" t="str">
        <f t="shared" si="1"/>
        <v>69   A69</v>
      </c>
      <c r="W84">
        <v>69</v>
      </c>
      <c r="Y84" s="230" t="str">
        <f>IF(LEN('OSNOVNA PLAČA'!B78)&gt;0&gt;0,'OSNOVNA PLAČA'!B78,"")</f>
        <v>A69</v>
      </c>
    </row>
    <row r="85" spans="22:25" x14ac:dyDescent="0.2">
      <c r="V85" t="str">
        <f t="shared" si="1"/>
        <v>70   A70</v>
      </c>
      <c r="W85">
        <v>70</v>
      </c>
      <c r="Y85" s="230" t="str">
        <f>IF(LEN('OSNOVNA PLAČA'!B79)&gt;0&gt;0,'OSNOVNA PLAČA'!B79,"")</f>
        <v>A70</v>
      </c>
    </row>
    <row r="86" spans="22:25" x14ac:dyDescent="0.2">
      <c r="V86" t="str">
        <f t="shared" si="1"/>
        <v>71   A71</v>
      </c>
      <c r="W86">
        <v>71</v>
      </c>
      <c r="Y86" s="230" t="str">
        <f>IF(LEN('OSNOVNA PLAČA'!B80)&gt;0&gt;0,'OSNOVNA PLAČA'!B80,"")</f>
        <v>A71</v>
      </c>
    </row>
    <row r="87" spans="22:25" x14ac:dyDescent="0.2">
      <c r="V87" t="str">
        <f t="shared" si="1"/>
        <v>72   A72</v>
      </c>
      <c r="W87">
        <v>72</v>
      </c>
      <c r="Y87" s="230" t="str">
        <f>IF(LEN('OSNOVNA PLAČA'!B81)&gt;0&gt;0,'OSNOVNA PLAČA'!B81,"")</f>
        <v>A72</v>
      </c>
    </row>
    <row r="88" spans="22:25" x14ac:dyDescent="0.2">
      <c r="V88" t="str">
        <f t="shared" si="1"/>
        <v>73   A73</v>
      </c>
      <c r="W88">
        <v>73</v>
      </c>
      <c r="Y88" s="230" t="str">
        <f>IF(LEN('OSNOVNA PLAČA'!B82)&gt;0&gt;0,'OSNOVNA PLAČA'!B82,"")</f>
        <v>A73</v>
      </c>
    </row>
    <row r="89" spans="22:25" x14ac:dyDescent="0.2">
      <c r="V89" t="str">
        <f t="shared" si="1"/>
        <v>74   A74</v>
      </c>
      <c r="W89">
        <v>74</v>
      </c>
      <c r="Y89" s="230" t="str">
        <f>IF(LEN('OSNOVNA PLAČA'!B83)&gt;0&gt;0,'OSNOVNA PLAČA'!B83,"")</f>
        <v>A74</v>
      </c>
    </row>
    <row r="90" spans="22:25" x14ac:dyDescent="0.2">
      <c r="V90" t="str">
        <f t="shared" si="1"/>
        <v>75   A75</v>
      </c>
      <c r="W90">
        <v>75</v>
      </c>
      <c r="Y90" s="230" t="str">
        <f>IF(LEN('OSNOVNA PLAČA'!B84)&gt;0&gt;0,'OSNOVNA PLAČA'!B84,"")</f>
        <v>A75</v>
      </c>
    </row>
    <row r="91" spans="22:25" x14ac:dyDescent="0.2">
      <c r="V91" t="str">
        <f t="shared" si="1"/>
        <v>76   A76</v>
      </c>
      <c r="W91">
        <v>76</v>
      </c>
      <c r="Y91" s="230" t="str">
        <f>IF(LEN('OSNOVNA PLAČA'!B85)&gt;0&gt;0,'OSNOVNA PLAČA'!B85,"")</f>
        <v>A76</v>
      </c>
    </row>
    <row r="92" spans="22:25" x14ac:dyDescent="0.2">
      <c r="V92" t="str">
        <f t="shared" si="1"/>
        <v>77   A77</v>
      </c>
      <c r="W92">
        <v>77</v>
      </c>
      <c r="Y92" s="230" t="str">
        <f>IF(LEN('OSNOVNA PLAČA'!B86)&gt;0&gt;0,'OSNOVNA PLAČA'!B86,"")</f>
        <v>A77</v>
      </c>
    </row>
    <row r="93" spans="22:25" x14ac:dyDescent="0.2">
      <c r="V93" t="str">
        <f t="shared" si="1"/>
        <v>78   A78</v>
      </c>
      <c r="W93">
        <v>78</v>
      </c>
      <c r="Y93" s="230" t="str">
        <f>IF(LEN('OSNOVNA PLAČA'!B87)&gt;0&gt;0,'OSNOVNA PLAČA'!B87,"")</f>
        <v>A78</v>
      </c>
    </row>
    <row r="94" spans="22:25" x14ac:dyDescent="0.2">
      <c r="V94" t="str">
        <f t="shared" si="1"/>
        <v>79   A79</v>
      </c>
      <c r="W94">
        <v>79</v>
      </c>
      <c r="Y94" s="230" t="str">
        <f>IF(LEN('OSNOVNA PLAČA'!B88)&gt;0&gt;0,'OSNOVNA PLAČA'!B88,"")</f>
        <v>A79</v>
      </c>
    </row>
    <row r="95" spans="22:25" x14ac:dyDescent="0.2">
      <c r="V95" t="str">
        <f t="shared" si="1"/>
        <v>80   A80</v>
      </c>
      <c r="W95">
        <v>80</v>
      </c>
      <c r="Y95" s="230" t="str">
        <f>IF(LEN('OSNOVNA PLAČA'!B89)&gt;0&gt;0,'OSNOVNA PLAČA'!B89,"")</f>
        <v>A80</v>
      </c>
    </row>
    <row r="96" spans="22:25" x14ac:dyDescent="0.2">
      <c r="V96" t="str">
        <f t="shared" si="1"/>
        <v>81   A81</v>
      </c>
      <c r="W96">
        <v>81</v>
      </c>
      <c r="Y96" s="230" t="str">
        <f>IF(LEN('OSNOVNA PLAČA'!B90)&gt;0&gt;0,'OSNOVNA PLAČA'!B90,"")</f>
        <v>A81</v>
      </c>
    </row>
    <row r="97" spans="22:25" x14ac:dyDescent="0.2">
      <c r="V97" t="str">
        <f t="shared" si="1"/>
        <v>82   A82</v>
      </c>
      <c r="W97">
        <v>82</v>
      </c>
      <c r="Y97" s="230" t="str">
        <f>IF(LEN('OSNOVNA PLAČA'!B91)&gt;0&gt;0,'OSNOVNA PLAČA'!B91,"")</f>
        <v>A82</v>
      </c>
    </row>
    <row r="98" spans="22:25" x14ac:dyDescent="0.2">
      <c r="V98" t="str">
        <f t="shared" si="1"/>
        <v>83   A83</v>
      </c>
      <c r="W98">
        <v>83</v>
      </c>
      <c r="Y98" s="230" t="str">
        <f>IF(LEN('OSNOVNA PLAČA'!B92)&gt;0&gt;0,'OSNOVNA PLAČA'!B92,"")</f>
        <v>A83</v>
      </c>
    </row>
    <row r="99" spans="22:25" x14ac:dyDescent="0.2">
      <c r="V99" t="str">
        <f t="shared" si="1"/>
        <v>84   A84</v>
      </c>
      <c r="W99">
        <v>84</v>
      </c>
      <c r="Y99" s="230" t="str">
        <f>IF(LEN('OSNOVNA PLAČA'!B93)&gt;0&gt;0,'OSNOVNA PLAČA'!B93,"")</f>
        <v>A84</v>
      </c>
    </row>
    <row r="100" spans="22:25" x14ac:dyDescent="0.2">
      <c r="V100" t="str">
        <f t="shared" si="1"/>
        <v>85   A85</v>
      </c>
      <c r="W100">
        <v>85</v>
      </c>
      <c r="Y100" s="230" t="str">
        <f>IF(LEN('OSNOVNA PLAČA'!B94)&gt;0&gt;0,'OSNOVNA PLAČA'!B94,"")</f>
        <v>A85</v>
      </c>
    </row>
    <row r="101" spans="22:25" x14ac:dyDescent="0.2">
      <c r="V101" t="str">
        <f t="shared" si="1"/>
        <v>86   A86</v>
      </c>
      <c r="W101">
        <v>86</v>
      </c>
      <c r="Y101" s="230" t="str">
        <f>IF(LEN('OSNOVNA PLAČA'!B95)&gt;0&gt;0,'OSNOVNA PLAČA'!B95,"")</f>
        <v>A86</v>
      </c>
    </row>
    <row r="102" spans="22:25" x14ac:dyDescent="0.2">
      <c r="V102" t="str">
        <f t="shared" si="1"/>
        <v>87   A87</v>
      </c>
      <c r="W102">
        <v>87</v>
      </c>
      <c r="Y102" s="230" t="str">
        <f>IF(LEN('OSNOVNA PLAČA'!B96)&gt;0&gt;0,'OSNOVNA PLAČA'!B96,"")</f>
        <v>A87</v>
      </c>
    </row>
    <row r="103" spans="22:25" x14ac:dyDescent="0.2">
      <c r="V103" t="str">
        <f t="shared" si="1"/>
        <v>88   A88</v>
      </c>
      <c r="W103">
        <v>88</v>
      </c>
      <c r="Y103" s="230" t="str">
        <f>IF(LEN('OSNOVNA PLAČA'!B97)&gt;0&gt;0,'OSNOVNA PLAČA'!B97,"")</f>
        <v>A88</v>
      </c>
    </row>
    <row r="104" spans="22:25" x14ac:dyDescent="0.2">
      <c r="V104" t="str">
        <f t="shared" si="1"/>
        <v>89   A89</v>
      </c>
      <c r="W104">
        <v>89</v>
      </c>
      <c r="Y104" s="230" t="str">
        <f>IF(LEN('OSNOVNA PLAČA'!B98)&gt;0&gt;0,'OSNOVNA PLAČA'!B98,"")</f>
        <v>A89</v>
      </c>
    </row>
    <row r="105" spans="22:25" x14ac:dyDescent="0.2">
      <c r="V105" t="str">
        <f t="shared" si="1"/>
        <v>90   A90</v>
      </c>
      <c r="W105">
        <v>90</v>
      </c>
      <c r="Y105" s="230" t="str">
        <f>IF(LEN('OSNOVNA PLAČA'!B99)&gt;0&gt;0,'OSNOVNA PLAČA'!B99,"")</f>
        <v>A90</v>
      </c>
    </row>
    <row r="106" spans="22:25" x14ac:dyDescent="0.2">
      <c r="V106" t="str">
        <f t="shared" si="1"/>
        <v>91   A91</v>
      </c>
      <c r="W106">
        <v>91</v>
      </c>
      <c r="Y106" s="230" t="str">
        <f>IF(LEN('OSNOVNA PLAČA'!B100)&gt;0&gt;0,'OSNOVNA PLAČA'!B100,"")</f>
        <v>A91</v>
      </c>
    </row>
    <row r="107" spans="22:25" x14ac:dyDescent="0.2">
      <c r="V107" t="str">
        <f t="shared" si="1"/>
        <v>92   A92</v>
      </c>
      <c r="W107">
        <v>92</v>
      </c>
      <c r="Y107" s="230" t="str">
        <f>IF(LEN('OSNOVNA PLAČA'!B101)&gt;0&gt;0,'OSNOVNA PLAČA'!B101,"")</f>
        <v>A92</v>
      </c>
    </row>
    <row r="108" spans="22:25" x14ac:dyDescent="0.2">
      <c r="V108" t="str">
        <f t="shared" si="1"/>
        <v>93   A93</v>
      </c>
      <c r="W108">
        <v>93</v>
      </c>
      <c r="Y108" s="230" t="str">
        <f>IF(LEN('OSNOVNA PLAČA'!B102)&gt;0&gt;0,'OSNOVNA PLAČA'!B102,"")</f>
        <v>A93</v>
      </c>
    </row>
    <row r="109" spans="22:25" x14ac:dyDescent="0.2">
      <c r="V109" t="str">
        <f t="shared" si="1"/>
        <v>94   A94</v>
      </c>
      <c r="W109">
        <v>94</v>
      </c>
      <c r="Y109" s="230" t="str">
        <f>IF(LEN('OSNOVNA PLAČA'!B103)&gt;0&gt;0,'OSNOVNA PLAČA'!B103,"")</f>
        <v>A94</v>
      </c>
    </row>
    <row r="110" spans="22:25" x14ac:dyDescent="0.2">
      <c r="V110" t="str">
        <f t="shared" si="1"/>
        <v>95   A95</v>
      </c>
      <c r="W110">
        <v>95</v>
      </c>
      <c r="Y110" s="230" t="str">
        <f>IF(LEN('OSNOVNA PLAČA'!B104)&gt;0&gt;0,'OSNOVNA PLAČA'!B104,"")</f>
        <v>A95</v>
      </c>
    </row>
    <row r="111" spans="22:25" x14ac:dyDescent="0.2">
      <c r="V111" t="str">
        <f t="shared" si="1"/>
        <v>96   A96</v>
      </c>
      <c r="W111">
        <v>96</v>
      </c>
      <c r="Y111" s="230" t="str">
        <f>IF(LEN('OSNOVNA PLAČA'!B105)&gt;0&gt;0,'OSNOVNA PLAČA'!B105,"")</f>
        <v>A96</v>
      </c>
    </row>
    <row r="112" spans="22:25" x14ac:dyDescent="0.2">
      <c r="V112" t="str">
        <f t="shared" si="1"/>
        <v>97   A97</v>
      </c>
      <c r="W112">
        <v>97</v>
      </c>
      <c r="Y112" s="230" t="str">
        <f>IF(LEN('OSNOVNA PLAČA'!B106)&gt;0&gt;0,'OSNOVNA PLAČA'!B106,"")</f>
        <v>A97</v>
      </c>
    </row>
    <row r="113" spans="22:25" x14ac:dyDescent="0.2">
      <c r="V113" t="str">
        <f t="shared" si="1"/>
        <v>98   A98</v>
      </c>
      <c r="W113">
        <v>98</v>
      </c>
      <c r="Y113" s="230" t="str">
        <f>IF(LEN('OSNOVNA PLAČA'!B107)&gt;0&gt;0,'OSNOVNA PLAČA'!B107,"")</f>
        <v>A98</v>
      </c>
    </row>
    <row r="114" spans="22:25" x14ac:dyDescent="0.2">
      <c r="V114" t="str">
        <f t="shared" si="1"/>
        <v>99   A99</v>
      </c>
      <c r="W114">
        <v>99</v>
      </c>
      <c r="Y114" s="230" t="str">
        <f>IF(LEN('OSNOVNA PLAČA'!B108)&gt;0&gt;0,'OSNOVNA PLAČA'!B108,"")</f>
        <v>A99</v>
      </c>
    </row>
    <row r="115" spans="22:25" x14ac:dyDescent="0.2">
      <c r="V115" t="str">
        <f t="shared" si="1"/>
        <v>100   A100</v>
      </c>
      <c r="W115">
        <v>100</v>
      </c>
      <c r="Y115" s="230" t="str">
        <f>IF(LEN('OSNOVNA PLAČA'!B109)&gt;0&gt;0,'OSNOVNA PLAČA'!B109,"")</f>
        <v>A100</v>
      </c>
    </row>
    <row r="116" spans="22:25" x14ac:dyDescent="0.2">
      <c r="Y116" s="230"/>
    </row>
    <row r="117" spans="22:25" x14ac:dyDescent="0.2">
      <c r="Y117" s="230"/>
    </row>
    <row r="118" spans="22:25" x14ac:dyDescent="0.2">
      <c r="Y118" s="230"/>
    </row>
    <row r="119" spans="22:25" x14ac:dyDescent="0.2">
      <c r="Y119" s="230"/>
    </row>
    <row r="120" spans="22:25" x14ac:dyDescent="0.2">
      <c r="Y120" s="230"/>
    </row>
    <row r="121" spans="22:25" x14ac:dyDescent="0.2">
      <c r="Y121" s="230"/>
    </row>
    <row r="122" spans="22:25" x14ac:dyDescent="0.2">
      <c r="Y122" s="230"/>
    </row>
    <row r="123" spans="22:25" x14ac:dyDescent="0.2">
      <c r="Y123" s="230"/>
    </row>
    <row r="124" spans="22:25" x14ac:dyDescent="0.2">
      <c r="Y124" s="230"/>
    </row>
    <row r="125" spans="22:25" x14ac:dyDescent="0.2">
      <c r="Y125" s="230"/>
    </row>
    <row r="126" spans="22:25" x14ac:dyDescent="0.2">
      <c r="Y126" s="230"/>
    </row>
    <row r="127" spans="22:25" x14ac:dyDescent="0.2">
      <c r="Y127" s="230"/>
    </row>
    <row r="128" spans="22:25" x14ac:dyDescent="0.2">
      <c r="Y128" s="230"/>
    </row>
    <row r="129" spans="25:25" x14ac:dyDescent="0.2">
      <c r="Y129" s="230"/>
    </row>
    <row r="130" spans="25:25" x14ac:dyDescent="0.2">
      <c r="Y130" s="230"/>
    </row>
    <row r="131" spans="25:25" x14ac:dyDescent="0.2">
      <c r="Y131" s="230"/>
    </row>
    <row r="132" spans="25:25" x14ac:dyDescent="0.2">
      <c r="Y132" s="230"/>
    </row>
    <row r="133" spans="25:25" x14ac:dyDescent="0.2">
      <c r="Y133" s="230"/>
    </row>
    <row r="134" spans="25:25" x14ac:dyDescent="0.2">
      <c r="Y134" s="230"/>
    </row>
    <row r="135" spans="25:25" x14ac:dyDescent="0.2">
      <c r="Y135" s="230"/>
    </row>
    <row r="136" spans="25:25" x14ac:dyDescent="0.2">
      <c r="Y136" s="230"/>
    </row>
    <row r="137" spans="25:25" x14ac:dyDescent="0.2">
      <c r="Y137" s="230"/>
    </row>
    <row r="138" spans="25:25" x14ac:dyDescent="0.2">
      <c r="Y138" s="230"/>
    </row>
    <row r="139" spans="25:25" x14ac:dyDescent="0.2">
      <c r="Y139" s="230"/>
    </row>
    <row r="140" spans="25:25" x14ac:dyDescent="0.2">
      <c r="Y140" s="230"/>
    </row>
    <row r="141" spans="25:25" x14ac:dyDescent="0.2">
      <c r="Y141" s="230"/>
    </row>
    <row r="142" spans="25:25" x14ac:dyDescent="0.2">
      <c r="Y142" s="230"/>
    </row>
    <row r="143" spans="25:25" x14ac:dyDescent="0.2">
      <c r="Y143" s="230"/>
    </row>
    <row r="144" spans="25:25" x14ac:dyDescent="0.2">
      <c r="Y144" s="230"/>
    </row>
    <row r="145" spans="25:25" x14ac:dyDescent="0.2">
      <c r="Y145" s="230"/>
    </row>
    <row r="146" spans="25:25" x14ac:dyDescent="0.2">
      <c r="Y146" s="230"/>
    </row>
    <row r="147" spans="25:25" x14ac:dyDescent="0.2">
      <c r="Y147" s="230"/>
    </row>
    <row r="148" spans="25:25" x14ac:dyDescent="0.2">
      <c r="Y148" s="230"/>
    </row>
    <row r="149" spans="25:25" x14ac:dyDescent="0.2">
      <c r="Y149" s="230"/>
    </row>
    <row r="150" spans="25:25" x14ac:dyDescent="0.2">
      <c r="Y150" s="230"/>
    </row>
    <row r="151" spans="25:25" x14ac:dyDescent="0.2">
      <c r="Y151" s="230"/>
    </row>
    <row r="152" spans="25:25" x14ac:dyDescent="0.2">
      <c r="Y152" s="230"/>
    </row>
    <row r="153" spans="25:25" x14ac:dyDescent="0.2">
      <c r="Y153" s="230"/>
    </row>
    <row r="154" spans="25:25" x14ac:dyDescent="0.2">
      <c r="Y154" s="230"/>
    </row>
    <row r="155" spans="25:25" x14ac:dyDescent="0.2">
      <c r="Y155" s="230"/>
    </row>
    <row r="156" spans="25:25" x14ac:dyDescent="0.2">
      <c r="Y156" s="230"/>
    </row>
    <row r="157" spans="25:25" x14ac:dyDescent="0.2">
      <c r="Y157" s="230"/>
    </row>
    <row r="158" spans="25:25" x14ac:dyDescent="0.2">
      <c r="Y158" s="230"/>
    </row>
    <row r="159" spans="25:25" x14ac:dyDescent="0.2">
      <c r="Y159" s="230"/>
    </row>
    <row r="160" spans="25:25" x14ac:dyDescent="0.2">
      <c r="Y160" s="230"/>
    </row>
    <row r="161" spans="25:25" x14ac:dyDescent="0.2">
      <c r="Y161" s="230"/>
    </row>
    <row r="162" spans="25:25" x14ac:dyDescent="0.2">
      <c r="Y162" s="230"/>
    </row>
    <row r="163" spans="25:25" x14ac:dyDescent="0.2">
      <c r="Y163" s="230"/>
    </row>
    <row r="164" spans="25:25" x14ac:dyDescent="0.2">
      <c r="Y164" s="230"/>
    </row>
    <row r="165" spans="25:25" x14ac:dyDescent="0.2">
      <c r="Y165" s="230"/>
    </row>
    <row r="166" spans="25:25" x14ac:dyDescent="0.2">
      <c r="Y166" s="230"/>
    </row>
    <row r="167" spans="25:25" x14ac:dyDescent="0.2">
      <c r="Y167" s="230"/>
    </row>
    <row r="168" spans="25:25" x14ac:dyDescent="0.2">
      <c r="Y168" s="230"/>
    </row>
    <row r="169" spans="25:25" x14ac:dyDescent="0.2">
      <c r="Y169" s="230"/>
    </row>
    <row r="170" spans="25:25" x14ac:dyDescent="0.2">
      <c r="Y170" s="230"/>
    </row>
    <row r="171" spans="25:25" x14ac:dyDescent="0.2">
      <c r="Y171" s="230"/>
    </row>
    <row r="172" spans="25:25" x14ac:dyDescent="0.2">
      <c r="Y172" s="230"/>
    </row>
    <row r="173" spans="25:25" x14ac:dyDescent="0.2">
      <c r="Y173" s="230"/>
    </row>
    <row r="174" spans="25:25" x14ac:dyDescent="0.2">
      <c r="Y174" s="230"/>
    </row>
    <row r="175" spans="25:25" x14ac:dyDescent="0.2">
      <c r="Y175" s="230"/>
    </row>
    <row r="176" spans="25:25" x14ac:dyDescent="0.2">
      <c r="Y176" s="230"/>
    </row>
    <row r="177" spans="25:25" x14ac:dyDescent="0.2">
      <c r="Y177" s="230"/>
    </row>
    <row r="178" spans="25:25" x14ac:dyDescent="0.2">
      <c r="Y178" s="230"/>
    </row>
    <row r="179" spans="25:25" x14ac:dyDescent="0.2">
      <c r="Y179" s="230"/>
    </row>
    <row r="180" spans="25:25" x14ac:dyDescent="0.2">
      <c r="Y180" s="230"/>
    </row>
    <row r="181" spans="25:25" x14ac:dyDescent="0.2">
      <c r="Y181" s="230"/>
    </row>
    <row r="182" spans="25:25" x14ac:dyDescent="0.2">
      <c r="Y182" s="230"/>
    </row>
    <row r="183" spans="25:25" x14ac:dyDescent="0.2">
      <c r="Y183" s="230"/>
    </row>
    <row r="184" spans="25:25" x14ac:dyDescent="0.2">
      <c r="Y184" s="230"/>
    </row>
    <row r="185" spans="25:25" x14ac:dyDescent="0.2">
      <c r="Y185" s="230"/>
    </row>
    <row r="186" spans="25:25" x14ac:dyDescent="0.2">
      <c r="Y186" s="230"/>
    </row>
    <row r="187" spans="25:25" x14ac:dyDescent="0.2">
      <c r="Y187" s="230"/>
    </row>
    <row r="188" spans="25:25" x14ac:dyDescent="0.2">
      <c r="Y188" s="230"/>
    </row>
    <row r="189" spans="25:25" x14ac:dyDescent="0.2">
      <c r="Y189" s="230"/>
    </row>
    <row r="190" spans="25:25" x14ac:dyDescent="0.2">
      <c r="Y190" s="230"/>
    </row>
    <row r="191" spans="25:25" x14ac:dyDescent="0.2">
      <c r="Y191" s="230"/>
    </row>
    <row r="192" spans="25:25" x14ac:dyDescent="0.2">
      <c r="Y192" s="230"/>
    </row>
    <row r="193" spans="25:25" x14ac:dyDescent="0.2">
      <c r="Y193" s="230"/>
    </row>
    <row r="194" spans="25:25" x14ac:dyDescent="0.2">
      <c r="Y194" s="230"/>
    </row>
    <row r="195" spans="25:25" x14ac:dyDescent="0.2">
      <c r="Y195" s="230"/>
    </row>
    <row r="196" spans="25:25" x14ac:dyDescent="0.2">
      <c r="Y196" s="230"/>
    </row>
    <row r="197" spans="25:25" x14ac:dyDescent="0.2">
      <c r="Y197" s="230"/>
    </row>
    <row r="198" spans="25:25" x14ac:dyDescent="0.2">
      <c r="Y198" s="230"/>
    </row>
    <row r="199" spans="25:25" x14ac:dyDescent="0.2">
      <c r="Y199" s="230"/>
    </row>
    <row r="200" spans="25:25" x14ac:dyDescent="0.2">
      <c r="Y200" s="230"/>
    </row>
    <row r="201" spans="25:25" x14ac:dyDescent="0.2">
      <c r="Y201" s="230"/>
    </row>
    <row r="202" spans="25:25" x14ac:dyDescent="0.2">
      <c r="Y202" s="230"/>
    </row>
    <row r="203" spans="25:25" x14ac:dyDescent="0.2">
      <c r="Y203" s="230"/>
    </row>
    <row r="204" spans="25:25" x14ac:dyDescent="0.2">
      <c r="Y204" s="230"/>
    </row>
    <row r="205" spans="25:25" x14ac:dyDescent="0.2">
      <c r="Y205" s="230"/>
    </row>
    <row r="206" spans="25:25" x14ac:dyDescent="0.2">
      <c r="Y206" s="230"/>
    </row>
    <row r="207" spans="25:25" x14ac:dyDescent="0.2">
      <c r="Y207" s="230"/>
    </row>
    <row r="208" spans="25:25" x14ac:dyDescent="0.2">
      <c r="Y208" s="230"/>
    </row>
    <row r="209" spans="25:25" x14ac:dyDescent="0.2">
      <c r="Y209" s="230"/>
    </row>
    <row r="210" spans="25:25" x14ac:dyDescent="0.2">
      <c r="Y210" s="230"/>
    </row>
    <row r="211" spans="25:25" x14ac:dyDescent="0.2">
      <c r="Y211" s="230"/>
    </row>
    <row r="212" spans="25:25" x14ac:dyDescent="0.2">
      <c r="Y212" s="230"/>
    </row>
    <row r="213" spans="25:25" x14ac:dyDescent="0.2">
      <c r="Y213" s="230"/>
    </row>
    <row r="214" spans="25:25" x14ac:dyDescent="0.2">
      <c r="Y214" s="230"/>
    </row>
    <row r="215" spans="25:25" x14ac:dyDescent="0.2">
      <c r="Y215" s="230"/>
    </row>
    <row r="216" spans="25:25" x14ac:dyDescent="0.2">
      <c r="Y216" s="230"/>
    </row>
    <row r="217" spans="25:25" x14ac:dyDescent="0.2">
      <c r="Y217" s="230"/>
    </row>
    <row r="218" spans="25:25" x14ac:dyDescent="0.2">
      <c r="Y218" s="230"/>
    </row>
    <row r="219" spans="25:25" x14ac:dyDescent="0.2">
      <c r="Y219" s="230"/>
    </row>
    <row r="220" spans="25:25" x14ac:dyDescent="0.2">
      <c r="Y220" s="230"/>
    </row>
    <row r="221" spans="25:25" x14ac:dyDescent="0.2">
      <c r="Y221" s="230"/>
    </row>
    <row r="222" spans="25:25" x14ac:dyDescent="0.2">
      <c r="Y222" s="230"/>
    </row>
    <row r="223" spans="25:25" x14ac:dyDescent="0.2">
      <c r="Y223" s="230"/>
    </row>
    <row r="224" spans="25:25" x14ac:dyDescent="0.2">
      <c r="Y224" s="230"/>
    </row>
    <row r="225" spans="25:25" x14ac:dyDescent="0.2">
      <c r="Y225" s="230"/>
    </row>
    <row r="226" spans="25:25" x14ac:dyDescent="0.2">
      <c r="Y226" s="230"/>
    </row>
    <row r="227" spans="25:25" x14ac:dyDescent="0.2">
      <c r="Y227" s="230"/>
    </row>
    <row r="228" spans="25:25" x14ac:dyDescent="0.2">
      <c r="Y228" s="230"/>
    </row>
    <row r="229" spans="25:25" x14ac:dyDescent="0.2">
      <c r="Y229" s="230"/>
    </row>
    <row r="230" spans="25:25" x14ac:dyDescent="0.2">
      <c r="Y230" s="230"/>
    </row>
    <row r="231" spans="25:25" x14ac:dyDescent="0.2">
      <c r="Y231" s="230"/>
    </row>
    <row r="232" spans="25:25" x14ac:dyDescent="0.2">
      <c r="Y232" s="230"/>
    </row>
    <row r="233" spans="25:25" x14ac:dyDescent="0.2">
      <c r="Y233" s="230"/>
    </row>
    <row r="234" spans="25:25" x14ac:dyDescent="0.2">
      <c r="Y234" s="230"/>
    </row>
    <row r="235" spans="25:25" x14ac:dyDescent="0.2">
      <c r="Y235" s="230"/>
    </row>
    <row r="236" spans="25:25" x14ac:dyDescent="0.2">
      <c r="Y236" s="230"/>
    </row>
    <row r="237" spans="25:25" x14ac:dyDescent="0.2">
      <c r="Y237" s="230"/>
    </row>
    <row r="238" spans="25:25" x14ac:dyDescent="0.2">
      <c r="Y238" s="230"/>
    </row>
    <row r="239" spans="25:25" x14ac:dyDescent="0.2">
      <c r="Y239" s="230"/>
    </row>
    <row r="240" spans="25:25" x14ac:dyDescent="0.2">
      <c r="Y240" s="230"/>
    </row>
    <row r="241" spans="25:25" x14ac:dyDescent="0.2">
      <c r="Y241" s="230"/>
    </row>
    <row r="242" spans="25:25" x14ac:dyDescent="0.2">
      <c r="Y242" s="230"/>
    </row>
    <row r="243" spans="25:25" x14ac:dyDescent="0.2">
      <c r="Y243" s="230"/>
    </row>
    <row r="244" spans="25:25" x14ac:dyDescent="0.2">
      <c r="Y244" s="230"/>
    </row>
    <row r="245" spans="25:25" x14ac:dyDescent="0.2">
      <c r="Y245" s="230"/>
    </row>
    <row r="246" spans="25:25" x14ac:dyDescent="0.2">
      <c r="Y246" s="230"/>
    </row>
    <row r="247" spans="25:25" x14ac:dyDescent="0.2">
      <c r="Y247" s="230"/>
    </row>
    <row r="248" spans="25:25" x14ac:dyDescent="0.2">
      <c r="Y248" s="230"/>
    </row>
    <row r="249" spans="25:25" x14ac:dyDescent="0.2">
      <c r="Y249" s="230"/>
    </row>
    <row r="250" spans="25:25" x14ac:dyDescent="0.2">
      <c r="Y250" s="230"/>
    </row>
    <row r="251" spans="25:25" x14ac:dyDescent="0.2">
      <c r="Y251" s="230"/>
    </row>
    <row r="252" spans="25:25" x14ac:dyDescent="0.2">
      <c r="Y252" s="230"/>
    </row>
    <row r="253" spans="25:25" x14ac:dyDescent="0.2">
      <c r="Y253" s="230"/>
    </row>
    <row r="254" spans="25:25" x14ac:dyDescent="0.2">
      <c r="Y254" s="230"/>
    </row>
    <row r="255" spans="25:25" x14ac:dyDescent="0.2">
      <c r="Y255" s="230"/>
    </row>
    <row r="256" spans="25:25" x14ac:dyDescent="0.2">
      <c r="Y256" s="230"/>
    </row>
    <row r="257" spans="25:25" x14ac:dyDescent="0.2">
      <c r="Y257" s="230"/>
    </row>
    <row r="258" spans="25:25" x14ac:dyDescent="0.2">
      <c r="Y258" s="230"/>
    </row>
    <row r="259" spans="25:25" x14ac:dyDescent="0.2">
      <c r="Y259" s="230"/>
    </row>
    <row r="260" spans="25:25" x14ac:dyDescent="0.2">
      <c r="Y260" s="230"/>
    </row>
    <row r="261" spans="25:25" x14ac:dyDescent="0.2">
      <c r="Y261" s="230"/>
    </row>
    <row r="262" spans="25:25" x14ac:dyDescent="0.2">
      <c r="Y262" s="230"/>
    </row>
    <row r="263" spans="25:25" x14ac:dyDescent="0.2">
      <c r="Y263" s="230"/>
    </row>
    <row r="264" spans="25:25" x14ac:dyDescent="0.2">
      <c r="Y264" s="230"/>
    </row>
    <row r="265" spans="25:25" x14ac:dyDescent="0.2">
      <c r="Y265" s="230"/>
    </row>
    <row r="266" spans="25:25" x14ac:dyDescent="0.2">
      <c r="Y266" s="230"/>
    </row>
    <row r="267" spans="25:25" x14ac:dyDescent="0.2">
      <c r="Y267" s="230"/>
    </row>
    <row r="268" spans="25:25" x14ac:dyDescent="0.2">
      <c r="Y268" s="230"/>
    </row>
    <row r="269" spans="25:25" x14ac:dyDescent="0.2">
      <c r="Y269" s="230"/>
    </row>
    <row r="270" spans="25:25" x14ac:dyDescent="0.2">
      <c r="Y270" s="230"/>
    </row>
    <row r="271" spans="25:25" x14ac:dyDescent="0.2">
      <c r="Y271" s="230"/>
    </row>
    <row r="272" spans="25:25" x14ac:dyDescent="0.2">
      <c r="Y272" s="230"/>
    </row>
    <row r="273" spans="25:25" x14ac:dyDescent="0.2">
      <c r="Y273" s="230"/>
    </row>
    <row r="274" spans="25:25" x14ac:dyDescent="0.2">
      <c r="Y274" s="230"/>
    </row>
    <row r="275" spans="25:25" x14ac:dyDescent="0.2">
      <c r="Y275" s="230"/>
    </row>
    <row r="276" spans="25:25" x14ac:dyDescent="0.2">
      <c r="Y276" s="230"/>
    </row>
    <row r="277" spans="25:25" x14ac:dyDescent="0.2">
      <c r="Y277" s="230"/>
    </row>
    <row r="278" spans="25:25" x14ac:dyDescent="0.2">
      <c r="Y278" s="230"/>
    </row>
    <row r="279" spans="25:25" x14ac:dyDescent="0.2">
      <c r="Y279" s="230"/>
    </row>
    <row r="280" spans="25:25" x14ac:dyDescent="0.2">
      <c r="Y280" s="230"/>
    </row>
    <row r="281" spans="25:25" x14ac:dyDescent="0.2">
      <c r="Y281" s="230"/>
    </row>
    <row r="282" spans="25:25" x14ac:dyDescent="0.2">
      <c r="Y282" s="230"/>
    </row>
    <row r="283" spans="25:25" x14ac:dyDescent="0.2">
      <c r="Y283" s="230"/>
    </row>
    <row r="284" spans="25:25" x14ac:dyDescent="0.2">
      <c r="Y284" s="230"/>
    </row>
    <row r="285" spans="25:25" x14ac:dyDescent="0.2">
      <c r="Y285" s="230"/>
    </row>
    <row r="286" spans="25:25" x14ac:dyDescent="0.2">
      <c r="Y286" s="230"/>
    </row>
    <row r="287" spans="25:25" x14ac:dyDescent="0.2">
      <c r="Y287" s="230"/>
    </row>
    <row r="288" spans="25:25" x14ac:dyDescent="0.2">
      <c r="Y288" s="230"/>
    </row>
    <row r="289" spans="25:25" x14ac:dyDescent="0.2">
      <c r="Y289" s="230"/>
    </row>
    <row r="290" spans="25:25" x14ac:dyDescent="0.2">
      <c r="Y290" s="230"/>
    </row>
    <row r="291" spans="25:25" x14ac:dyDescent="0.2">
      <c r="Y291" s="230"/>
    </row>
    <row r="292" spans="25:25" x14ac:dyDescent="0.2">
      <c r="Y292" s="230"/>
    </row>
    <row r="293" spans="25:25" x14ac:dyDescent="0.2">
      <c r="Y293" s="230"/>
    </row>
    <row r="294" spans="25:25" x14ac:dyDescent="0.2">
      <c r="Y294" s="230"/>
    </row>
    <row r="295" spans="25:25" x14ac:dyDescent="0.2">
      <c r="Y295" s="230"/>
    </row>
    <row r="296" spans="25:25" x14ac:dyDescent="0.2">
      <c r="Y296" s="230"/>
    </row>
    <row r="297" spans="25:25" x14ac:dyDescent="0.2">
      <c r="Y297" s="230"/>
    </row>
    <row r="298" spans="25:25" x14ac:dyDescent="0.2">
      <c r="Y298" s="230"/>
    </row>
    <row r="299" spans="25:25" x14ac:dyDescent="0.2">
      <c r="Y299" s="230"/>
    </row>
    <row r="300" spans="25:25" x14ac:dyDescent="0.2">
      <c r="Y300" s="230"/>
    </row>
    <row r="301" spans="25:25" x14ac:dyDescent="0.2">
      <c r="Y301" s="230"/>
    </row>
    <row r="302" spans="25:25" x14ac:dyDescent="0.2">
      <c r="Y302" s="230"/>
    </row>
    <row r="303" spans="25:25" x14ac:dyDescent="0.2">
      <c r="Y303" s="230"/>
    </row>
    <row r="304" spans="25:25" x14ac:dyDescent="0.2">
      <c r="Y304" s="230"/>
    </row>
    <row r="305" spans="25:25" x14ac:dyDescent="0.2">
      <c r="Y305" s="230"/>
    </row>
    <row r="306" spans="25:25" x14ac:dyDescent="0.2">
      <c r="Y306" s="230"/>
    </row>
    <row r="307" spans="25:25" x14ac:dyDescent="0.2">
      <c r="Y307" s="230"/>
    </row>
    <row r="308" spans="25:25" x14ac:dyDescent="0.2">
      <c r="Y308" s="230"/>
    </row>
    <row r="309" spans="25:25" x14ac:dyDescent="0.2">
      <c r="Y309" s="230"/>
    </row>
    <row r="310" spans="25:25" x14ac:dyDescent="0.2">
      <c r="Y310" s="230"/>
    </row>
    <row r="311" spans="25:25" x14ac:dyDescent="0.2">
      <c r="Y311" s="230"/>
    </row>
    <row r="312" spans="25:25" x14ac:dyDescent="0.2">
      <c r="Y312" s="230"/>
    </row>
    <row r="313" spans="25:25" x14ac:dyDescent="0.2">
      <c r="Y313" s="230"/>
    </row>
    <row r="314" spans="25:25" x14ac:dyDescent="0.2">
      <c r="Y314" s="230"/>
    </row>
    <row r="315" spans="25:25" x14ac:dyDescent="0.2">
      <c r="Y315" s="230"/>
    </row>
    <row r="316" spans="25:25" x14ac:dyDescent="0.2">
      <c r="Y316" s="230"/>
    </row>
    <row r="317" spans="25:25" x14ac:dyDescent="0.2">
      <c r="Y317" s="230"/>
    </row>
    <row r="318" spans="25:25" x14ac:dyDescent="0.2">
      <c r="Y318" s="230"/>
    </row>
    <row r="319" spans="25:25" x14ac:dyDescent="0.2">
      <c r="Y319" s="230"/>
    </row>
    <row r="320" spans="25:25" x14ac:dyDescent="0.2">
      <c r="Y320" s="230"/>
    </row>
    <row r="321" spans="25:25" x14ac:dyDescent="0.2">
      <c r="Y321" s="230"/>
    </row>
    <row r="322" spans="25:25" x14ac:dyDescent="0.2">
      <c r="Y322" s="230"/>
    </row>
    <row r="323" spans="25:25" x14ac:dyDescent="0.2">
      <c r="Y323" s="230"/>
    </row>
    <row r="324" spans="25:25" x14ac:dyDescent="0.2">
      <c r="Y324" s="230"/>
    </row>
    <row r="325" spans="25:25" x14ac:dyDescent="0.2">
      <c r="Y325" s="230"/>
    </row>
    <row r="326" spans="25:25" x14ac:dyDescent="0.2">
      <c r="Y326" s="230"/>
    </row>
    <row r="327" spans="25:25" x14ac:dyDescent="0.2">
      <c r="Y327" s="230"/>
    </row>
    <row r="328" spans="25:25" x14ac:dyDescent="0.2">
      <c r="Y328" s="230"/>
    </row>
    <row r="329" spans="25:25" x14ac:dyDescent="0.2">
      <c r="Y329" s="230"/>
    </row>
    <row r="330" spans="25:25" x14ac:dyDescent="0.2">
      <c r="Y330" s="230"/>
    </row>
    <row r="331" spans="25:25" x14ac:dyDescent="0.2">
      <c r="Y331" s="230"/>
    </row>
    <row r="332" spans="25:25" x14ac:dyDescent="0.2">
      <c r="Y332" s="230"/>
    </row>
    <row r="333" spans="25:25" x14ac:dyDescent="0.2">
      <c r="Y333" s="230"/>
    </row>
    <row r="334" spans="25:25" x14ac:dyDescent="0.2">
      <c r="Y334" s="230"/>
    </row>
    <row r="335" spans="25:25" x14ac:dyDescent="0.2">
      <c r="Y335" s="230"/>
    </row>
    <row r="336" spans="25:25" x14ac:dyDescent="0.2">
      <c r="Y336" s="230"/>
    </row>
    <row r="337" spans="25:25" x14ac:dyDescent="0.2">
      <c r="Y337" s="230"/>
    </row>
    <row r="338" spans="25:25" x14ac:dyDescent="0.2">
      <c r="Y338" s="230"/>
    </row>
    <row r="339" spans="25:25" x14ac:dyDescent="0.2">
      <c r="Y339" s="230"/>
    </row>
    <row r="340" spans="25:25" x14ac:dyDescent="0.2">
      <c r="Y340" s="230"/>
    </row>
    <row r="341" spans="25:25" x14ac:dyDescent="0.2">
      <c r="Y341" s="230"/>
    </row>
    <row r="342" spans="25:25" x14ac:dyDescent="0.2">
      <c r="Y342" s="230"/>
    </row>
    <row r="343" spans="25:25" x14ac:dyDescent="0.2">
      <c r="Y343" s="230"/>
    </row>
    <row r="344" spans="25:25" x14ac:dyDescent="0.2">
      <c r="Y344" s="230"/>
    </row>
    <row r="345" spans="25:25" x14ac:dyDescent="0.2">
      <c r="Y345" s="230"/>
    </row>
    <row r="346" spans="25:25" x14ac:dyDescent="0.2">
      <c r="Y346" s="230"/>
    </row>
    <row r="347" spans="25:25" x14ac:dyDescent="0.2">
      <c r="Y347" s="230"/>
    </row>
    <row r="348" spans="25:25" x14ac:dyDescent="0.2">
      <c r="Y348" s="230"/>
    </row>
    <row r="349" spans="25:25" x14ac:dyDescent="0.2">
      <c r="Y349" s="230"/>
    </row>
    <row r="350" spans="25:25" x14ac:dyDescent="0.2">
      <c r="Y350" s="230"/>
    </row>
    <row r="351" spans="25:25" x14ac:dyDescent="0.2">
      <c r="Y351" s="230"/>
    </row>
    <row r="352" spans="25:25" x14ac:dyDescent="0.2">
      <c r="Y352" s="230"/>
    </row>
    <row r="353" spans="25:25" x14ac:dyDescent="0.2">
      <c r="Y353" s="230"/>
    </row>
    <row r="354" spans="25:25" x14ac:dyDescent="0.2">
      <c r="Y354" s="230"/>
    </row>
    <row r="355" spans="25:25" x14ac:dyDescent="0.2">
      <c r="Y355" s="230"/>
    </row>
    <row r="356" spans="25:25" x14ac:dyDescent="0.2">
      <c r="Y356" s="230"/>
    </row>
    <row r="357" spans="25:25" x14ac:dyDescent="0.2">
      <c r="Y357" s="230"/>
    </row>
    <row r="358" spans="25:25" x14ac:dyDescent="0.2">
      <c r="Y358" s="230"/>
    </row>
    <row r="359" spans="25:25" x14ac:dyDescent="0.2">
      <c r="Y359" s="230"/>
    </row>
    <row r="360" spans="25:25" x14ac:dyDescent="0.2">
      <c r="Y360" s="230"/>
    </row>
    <row r="361" spans="25:25" x14ac:dyDescent="0.2">
      <c r="Y361" s="230"/>
    </row>
    <row r="362" spans="25:25" x14ac:dyDescent="0.2">
      <c r="Y362" s="230"/>
    </row>
    <row r="363" spans="25:25" x14ac:dyDescent="0.2">
      <c r="Y363" s="230"/>
    </row>
    <row r="364" spans="25:25" x14ac:dyDescent="0.2">
      <c r="Y364" s="230"/>
    </row>
    <row r="365" spans="25:25" x14ac:dyDescent="0.2">
      <c r="Y365" s="230"/>
    </row>
    <row r="366" spans="25:25" x14ac:dyDescent="0.2">
      <c r="Y366" s="230"/>
    </row>
    <row r="367" spans="25:25" x14ac:dyDescent="0.2">
      <c r="Y367" s="230"/>
    </row>
    <row r="368" spans="25:25" x14ac:dyDescent="0.2">
      <c r="Y368" s="230"/>
    </row>
    <row r="369" spans="25:25" x14ac:dyDescent="0.2">
      <c r="Y369" s="230"/>
    </row>
    <row r="370" spans="25:25" x14ac:dyDescent="0.2">
      <c r="Y370" s="230"/>
    </row>
    <row r="371" spans="25:25" x14ac:dyDescent="0.2">
      <c r="Y371" s="230"/>
    </row>
    <row r="372" spans="25:25" x14ac:dyDescent="0.2">
      <c r="Y372" s="230"/>
    </row>
    <row r="373" spans="25:25" x14ac:dyDescent="0.2">
      <c r="Y373" s="230"/>
    </row>
    <row r="374" spans="25:25" x14ac:dyDescent="0.2">
      <c r="Y374" s="230"/>
    </row>
    <row r="375" spans="25:25" x14ac:dyDescent="0.2">
      <c r="Y375" s="230"/>
    </row>
    <row r="376" spans="25:25" x14ac:dyDescent="0.2">
      <c r="Y376" s="230"/>
    </row>
    <row r="377" spans="25:25" x14ac:dyDescent="0.2">
      <c r="Y377" s="230"/>
    </row>
    <row r="378" spans="25:25" x14ac:dyDescent="0.2">
      <c r="Y378" s="230"/>
    </row>
    <row r="379" spans="25:25" x14ac:dyDescent="0.2">
      <c r="Y379" s="230"/>
    </row>
    <row r="380" spans="25:25" x14ac:dyDescent="0.2">
      <c r="Y380" s="230"/>
    </row>
    <row r="381" spans="25:25" x14ac:dyDescent="0.2">
      <c r="Y381" s="230"/>
    </row>
    <row r="382" spans="25:25" x14ac:dyDescent="0.2">
      <c r="Y382" s="230"/>
    </row>
    <row r="383" spans="25:25" x14ac:dyDescent="0.2">
      <c r="Y383" s="230"/>
    </row>
    <row r="384" spans="25:25" x14ac:dyDescent="0.2">
      <c r="Y384" s="230"/>
    </row>
    <row r="385" spans="25:25" x14ac:dyDescent="0.2">
      <c r="Y385" s="230"/>
    </row>
    <row r="386" spans="25:25" x14ac:dyDescent="0.2">
      <c r="Y386" s="230"/>
    </row>
    <row r="387" spans="25:25" x14ac:dyDescent="0.2">
      <c r="Y387" s="230"/>
    </row>
    <row r="388" spans="25:25" x14ac:dyDescent="0.2">
      <c r="Y388" s="230"/>
    </row>
    <row r="389" spans="25:25" x14ac:dyDescent="0.2">
      <c r="Y389" s="230"/>
    </row>
    <row r="390" spans="25:25" x14ac:dyDescent="0.2">
      <c r="Y390" s="230"/>
    </row>
    <row r="391" spans="25:25" x14ac:dyDescent="0.2">
      <c r="Y391" s="230"/>
    </row>
    <row r="392" spans="25:25" x14ac:dyDescent="0.2">
      <c r="Y392" s="230"/>
    </row>
    <row r="393" spans="25:25" x14ac:dyDescent="0.2">
      <c r="Y393" s="230"/>
    </row>
    <row r="394" spans="25:25" x14ac:dyDescent="0.2">
      <c r="Y394" s="230"/>
    </row>
    <row r="395" spans="25:25" x14ac:dyDescent="0.2">
      <c r="Y395" s="230"/>
    </row>
    <row r="396" spans="25:25" x14ac:dyDescent="0.2">
      <c r="Y396" s="230"/>
    </row>
    <row r="397" spans="25:25" x14ac:dyDescent="0.2">
      <c r="Y397" s="230"/>
    </row>
    <row r="398" spans="25:25" x14ac:dyDescent="0.2">
      <c r="Y398" s="230"/>
    </row>
    <row r="399" spans="25:25" x14ac:dyDescent="0.2">
      <c r="Y399" s="230"/>
    </row>
    <row r="400" spans="25:25" x14ac:dyDescent="0.2">
      <c r="Y400" s="230"/>
    </row>
    <row r="401" spans="25:25" x14ac:dyDescent="0.2">
      <c r="Y401" s="230"/>
    </row>
    <row r="402" spans="25:25" x14ac:dyDescent="0.2">
      <c r="Y402" s="230"/>
    </row>
    <row r="403" spans="25:25" x14ac:dyDescent="0.2">
      <c r="Y403" s="230"/>
    </row>
    <row r="404" spans="25:25" x14ac:dyDescent="0.2">
      <c r="Y404" s="230"/>
    </row>
    <row r="405" spans="25:25" x14ac:dyDescent="0.2">
      <c r="Y405" s="230"/>
    </row>
    <row r="406" spans="25:25" x14ac:dyDescent="0.2">
      <c r="Y406" s="230"/>
    </row>
    <row r="407" spans="25:25" x14ac:dyDescent="0.2">
      <c r="Y407" s="230"/>
    </row>
    <row r="408" spans="25:25" x14ac:dyDescent="0.2">
      <c r="Y408" s="230"/>
    </row>
    <row r="409" spans="25:25" x14ac:dyDescent="0.2">
      <c r="Y409" s="230"/>
    </row>
    <row r="410" spans="25:25" x14ac:dyDescent="0.2">
      <c r="Y410" s="230"/>
    </row>
    <row r="411" spans="25:25" x14ac:dyDescent="0.2">
      <c r="Y411" s="230"/>
    </row>
    <row r="412" spans="25:25" x14ac:dyDescent="0.2">
      <c r="Y412" s="230"/>
    </row>
    <row r="413" spans="25:25" x14ac:dyDescent="0.2">
      <c r="Y413" s="230"/>
    </row>
    <row r="414" spans="25:25" x14ac:dyDescent="0.2">
      <c r="Y414" s="230"/>
    </row>
    <row r="415" spans="25:25" x14ac:dyDescent="0.2">
      <c r="Y415" s="230"/>
    </row>
    <row r="416" spans="25:25" x14ac:dyDescent="0.2">
      <c r="Y416" s="230"/>
    </row>
    <row r="417" spans="25:25" x14ac:dyDescent="0.2">
      <c r="Y417" s="230"/>
    </row>
    <row r="418" spans="25:25" x14ac:dyDescent="0.2">
      <c r="Y418" s="230"/>
    </row>
    <row r="419" spans="25:25" x14ac:dyDescent="0.2">
      <c r="Y419" s="230"/>
    </row>
    <row r="420" spans="25:25" x14ac:dyDescent="0.2">
      <c r="Y420" s="230"/>
    </row>
    <row r="421" spans="25:25" x14ac:dyDescent="0.2">
      <c r="Y421" s="230"/>
    </row>
    <row r="422" spans="25:25" x14ac:dyDescent="0.2">
      <c r="Y422" s="230"/>
    </row>
    <row r="423" spans="25:25" x14ac:dyDescent="0.2">
      <c r="Y423" s="230"/>
    </row>
    <row r="424" spans="25:25" x14ac:dyDescent="0.2">
      <c r="Y424" s="230"/>
    </row>
    <row r="425" spans="25:25" x14ac:dyDescent="0.2">
      <c r="Y425" s="230"/>
    </row>
    <row r="426" spans="25:25" x14ac:dyDescent="0.2">
      <c r="Y426" s="230"/>
    </row>
    <row r="427" spans="25:25" x14ac:dyDescent="0.2">
      <c r="Y427" s="230"/>
    </row>
    <row r="428" spans="25:25" x14ac:dyDescent="0.2">
      <c r="Y428" s="230"/>
    </row>
    <row r="429" spans="25:25" x14ac:dyDescent="0.2">
      <c r="Y429" s="230"/>
    </row>
    <row r="430" spans="25:25" x14ac:dyDescent="0.2">
      <c r="Y430" s="230"/>
    </row>
    <row r="431" spans="25:25" x14ac:dyDescent="0.2">
      <c r="Y431" s="230"/>
    </row>
    <row r="432" spans="25:25" x14ac:dyDescent="0.2">
      <c r="Y432" s="230"/>
    </row>
    <row r="433" spans="25:25" x14ac:dyDescent="0.2">
      <c r="Y433" s="230"/>
    </row>
    <row r="434" spans="25:25" x14ac:dyDescent="0.2">
      <c r="Y434" s="230"/>
    </row>
    <row r="435" spans="25:25" x14ac:dyDescent="0.2">
      <c r="Y435" s="230"/>
    </row>
    <row r="436" spans="25:25" x14ac:dyDescent="0.2">
      <c r="Y436" s="230"/>
    </row>
    <row r="437" spans="25:25" x14ac:dyDescent="0.2">
      <c r="Y437" s="230"/>
    </row>
    <row r="438" spans="25:25" x14ac:dyDescent="0.2">
      <c r="Y438" s="230"/>
    </row>
    <row r="439" spans="25:25" x14ac:dyDescent="0.2">
      <c r="Y439" s="230"/>
    </row>
    <row r="440" spans="25:25" x14ac:dyDescent="0.2">
      <c r="Y440" s="230"/>
    </row>
    <row r="441" spans="25:25" x14ac:dyDescent="0.2">
      <c r="Y441" s="230"/>
    </row>
    <row r="442" spans="25:25" x14ac:dyDescent="0.2">
      <c r="Y442" s="230"/>
    </row>
    <row r="443" spans="25:25" x14ac:dyDescent="0.2">
      <c r="Y443" s="230"/>
    </row>
    <row r="444" spans="25:25" x14ac:dyDescent="0.2">
      <c r="Y444" s="230"/>
    </row>
    <row r="445" spans="25:25" x14ac:dyDescent="0.2">
      <c r="Y445" s="230"/>
    </row>
    <row r="446" spans="25:25" x14ac:dyDescent="0.2">
      <c r="Y446" s="230"/>
    </row>
    <row r="447" spans="25:25" x14ac:dyDescent="0.2">
      <c r="Y447" s="230"/>
    </row>
    <row r="448" spans="25:25" x14ac:dyDescent="0.2">
      <c r="Y448" s="230"/>
    </row>
    <row r="449" spans="25:25" x14ac:dyDescent="0.2">
      <c r="Y449" s="230"/>
    </row>
    <row r="450" spans="25:25" x14ac:dyDescent="0.2">
      <c r="Y450" s="230"/>
    </row>
    <row r="451" spans="25:25" x14ac:dyDescent="0.2">
      <c r="Y451" s="230"/>
    </row>
    <row r="452" spans="25:25" x14ac:dyDescent="0.2">
      <c r="Y452" s="230"/>
    </row>
    <row r="453" spans="25:25" x14ac:dyDescent="0.2">
      <c r="Y453" s="230"/>
    </row>
    <row r="454" spans="25:25" x14ac:dyDescent="0.2">
      <c r="Y454" s="230"/>
    </row>
    <row r="455" spans="25:25" x14ac:dyDescent="0.2">
      <c r="Y455" s="230"/>
    </row>
    <row r="456" spans="25:25" x14ac:dyDescent="0.2">
      <c r="Y456" s="230"/>
    </row>
    <row r="457" spans="25:25" x14ac:dyDescent="0.2">
      <c r="Y457" s="230"/>
    </row>
    <row r="458" spans="25:25" x14ac:dyDescent="0.2">
      <c r="Y458" s="230"/>
    </row>
    <row r="459" spans="25:25" x14ac:dyDescent="0.2">
      <c r="Y459" s="230"/>
    </row>
    <row r="460" spans="25:25" x14ac:dyDescent="0.2">
      <c r="Y460" s="230"/>
    </row>
    <row r="461" spans="25:25" x14ac:dyDescent="0.2">
      <c r="Y461" s="230"/>
    </row>
    <row r="462" spans="25:25" x14ac:dyDescent="0.2">
      <c r="Y462" s="230"/>
    </row>
    <row r="463" spans="25:25" x14ac:dyDescent="0.2">
      <c r="Y463" s="230"/>
    </row>
    <row r="464" spans="25:25" x14ac:dyDescent="0.2">
      <c r="Y464" s="230"/>
    </row>
    <row r="465" spans="25:25" x14ac:dyDescent="0.2">
      <c r="Y465" s="230"/>
    </row>
    <row r="466" spans="25:25" x14ac:dyDescent="0.2">
      <c r="Y466" s="230"/>
    </row>
    <row r="467" spans="25:25" x14ac:dyDescent="0.2">
      <c r="Y467" s="230"/>
    </row>
    <row r="468" spans="25:25" x14ac:dyDescent="0.2">
      <c r="Y468" s="230"/>
    </row>
    <row r="469" spans="25:25" x14ac:dyDescent="0.2">
      <c r="Y469" s="230"/>
    </row>
    <row r="470" spans="25:25" x14ac:dyDescent="0.2">
      <c r="Y470" s="230"/>
    </row>
    <row r="471" spans="25:25" x14ac:dyDescent="0.2">
      <c r="Y471" s="230"/>
    </row>
    <row r="472" spans="25:25" x14ac:dyDescent="0.2">
      <c r="Y472" s="230"/>
    </row>
    <row r="473" spans="25:25" x14ac:dyDescent="0.2">
      <c r="Y473" s="230"/>
    </row>
    <row r="474" spans="25:25" x14ac:dyDescent="0.2">
      <c r="Y474" s="230"/>
    </row>
    <row r="475" spans="25:25" x14ac:dyDescent="0.2">
      <c r="Y475" s="230"/>
    </row>
    <row r="476" spans="25:25" x14ac:dyDescent="0.2">
      <c r="Y476" s="230"/>
    </row>
    <row r="477" spans="25:25" x14ac:dyDescent="0.2">
      <c r="Y477" s="230"/>
    </row>
    <row r="478" spans="25:25" x14ac:dyDescent="0.2">
      <c r="Y478" s="230"/>
    </row>
    <row r="479" spans="25:25" x14ac:dyDescent="0.2">
      <c r="Y479" s="230"/>
    </row>
    <row r="480" spans="25:25" x14ac:dyDescent="0.2">
      <c r="Y480" s="230"/>
    </row>
    <row r="481" spans="25:25" x14ac:dyDescent="0.2">
      <c r="Y481" s="230"/>
    </row>
    <row r="482" spans="25:25" x14ac:dyDescent="0.2">
      <c r="Y482" s="230"/>
    </row>
    <row r="483" spans="25:25" x14ac:dyDescent="0.2">
      <c r="Y483" s="230"/>
    </row>
    <row r="484" spans="25:25" x14ac:dyDescent="0.2">
      <c r="Y484" s="230"/>
    </row>
    <row r="485" spans="25:25" x14ac:dyDescent="0.2">
      <c r="Y485" s="230"/>
    </row>
    <row r="486" spans="25:25" x14ac:dyDescent="0.2">
      <c r="Y486" s="230"/>
    </row>
    <row r="487" spans="25:25" x14ac:dyDescent="0.2">
      <c r="Y487" s="230"/>
    </row>
    <row r="488" spans="25:25" x14ac:dyDescent="0.2">
      <c r="Y488" s="230"/>
    </row>
    <row r="489" spans="25:25" x14ac:dyDescent="0.2">
      <c r="Y489" s="230"/>
    </row>
    <row r="490" spans="25:25" x14ac:dyDescent="0.2">
      <c r="Y490" s="230"/>
    </row>
    <row r="491" spans="25:25" x14ac:dyDescent="0.2">
      <c r="Y491" s="230"/>
    </row>
    <row r="492" spans="25:25" x14ac:dyDescent="0.2">
      <c r="Y492" s="230"/>
    </row>
    <row r="493" spans="25:25" x14ac:dyDescent="0.2">
      <c r="Y493" s="230"/>
    </row>
    <row r="494" spans="25:25" x14ac:dyDescent="0.2">
      <c r="Y494" s="230"/>
    </row>
    <row r="495" spans="25:25" x14ac:dyDescent="0.2">
      <c r="Y495" s="230"/>
    </row>
    <row r="496" spans="25:25" x14ac:dyDescent="0.2">
      <c r="Y496" s="230"/>
    </row>
    <row r="497" spans="25:25" x14ac:dyDescent="0.2">
      <c r="Y497" s="230"/>
    </row>
    <row r="498" spans="25:25" x14ac:dyDescent="0.2">
      <c r="Y498" s="230"/>
    </row>
    <row r="499" spans="25:25" x14ac:dyDescent="0.2">
      <c r="Y499" s="230"/>
    </row>
    <row r="500" spans="25:25" x14ac:dyDescent="0.2">
      <c r="Y500" s="230"/>
    </row>
    <row r="501" spans="25:25" x14ac:dyDescent="0.2">
      <c r="Y501" s="230"/>
    </row>
    <row r="502" spans="25:25" x14ac:dyDescent="0.2">
      <c r="Y502" s="230"/>
    </row>
    <row r="503" spans="25:25" x14ac:dyDescent="0.2">
      <c r="Y503" s="230"/>
    </row>
    <row r="504" spans="25:25" x14ac:dyDescent="0.2">
      <c r="Y504" s="230"/>
    </row>
    <row r="505" spans="25:25" x14ac:dyDescent="0.2">
      <c r="Y505" s="230"/>
    </row>
    <row r="506" spans="25:25" x14ac:dyDescent="0.2">
      <c r="Y506" s="230"/>
    </row>
    <row r="507" spans="25:25" x14ac:dyDescent="0.2">
      <c r="Y507" s="230"/>
    </row>
    <row r="508" spans="25:25" x14ac:dyDescent="0.2">
      <c r="Y508" s="230"/>
    </row>
    <row r="509" spans="25:25" x14ac:dyDescent="0.2">
      <c r="Y509" s="230"/>
    </row>
    <row r="510" spans="25:25" x14ac:dyDescent="0.2">
      <c r="Y510" s="230"/>
    </row>
    <row r="511" spans="25:25" x14ac:dyDescent="0.2">
      <c r="Y511" s="230"/>
    </row>
    <row r="512" spans="25:25" x14ac:dyDescent="0.2">
      <c r="Y512" s="230"/>
    </row>
    <row r="513" spans="25:25" x14ac:dyDescent="0.2">
      <c r="Y513" s="230"/>
    </row>
    <row r="514" spans="25:25" x14ac:dyDescent="0.2">
      <c r="Y514" s="230"/>
    </row>
    <row r="515" spans="25:25" x14ac:dyDescent="0.2">
      <c r="Y515" s="230"/>
    </row>
    <row r="516" spans="25:25" x14ac:dyDescent="0.2">
      <c r="Y516" s="230"/>
    </row>
    <row r="517" spans="25:25" x14ac:dyDescent="0.2">
      <c r="Y517" s="230"/>
    </row>
    <row r="518" spans="25:25" x14ac:dyDescent="0.2">
      <c r="Y518" s="230"/>
    </row>
    <row r="519" spans="25:25" x14ac:dyDescent="0.2">
      <c r="Y519" s="230"/>
    </row>
    <row r="520" spans="25:25" x14ac:dyDescent="0.2">
      <c r="Y520" s="230"/>
    </row>
    <row r="521" spans="25:25" x14ac:dyDescent="0.2">
      <c r="Y521" s="230"/>
    </row>
    <row r="522" spans="25:25" x14ac:dyDescent="0.2">
      <c r="Y522" s="230"/>
    </row>
    <row r="523" spans="25:25" x14ac:dyDescent="0.2">
      <c r="Y523" s="230"/>
    </row>
    <row r="524" spans="25:25" x14ac:dyDescent="0.2">
      <c r="Y524" s="230"/>
    </row>
    <row r="525" spans="25:25" x14ac:dyDescent="0.2">
      <c r="Y525" s="230"/>
    </row>
    <row r="526" spans="25:25" x14ac:dyDescent="0.2">
      <c r="Y526" s="230"/>
    </row>
    <row r="527" spans="25:25" x14ac:dyDescent="0.2">
      <c r="Y527" s="230"/>
    </row>
    <row r="528" spans="25:25" x14ac:dyDescent="0.2">
      <c r="Y528" s="230"/>
    </row>
    <row r="529" spans="25:25" x14ac:dyDescent="0.2">
      <c r="Y529" s="230"/>
    </row>
    <row r="530" spans="25:25" x14ac:dyDescent="0.2">
      <c r="Y530" s="230"/>
    </row>
    <row r="531" spans="25:25" x14ac:dyDescent="0.2">
      <c r="Y531" s="230"/>
    </row>
    <row r="532" spans="25:25" x14ac:dyDescent="0.2">
      <c r="Y532" s="230"/>
    </row>
    <row r="533" spans="25:25" x14ac:dyDescent="0.2">
      <c r="Y533" s="230"/>
    </row>
    <row r="534" spans="25:25" x14ac:dyDescent="0.2">
      <c r="Y534" s="230"/>
    </row>
    <row r="535" spans="25:25" x14ac:dyDescent="0.2">
      <c r="Y535" s="230"/>
    </row>
    <row r="536" spans="25:25" x14ac:dyDescent="0.2">
      <c r="Y536" s="230"/>
    </row>
    <row r="537" spans="25:25" x14ac:dyDescent="0.2">
      <c r="Y537" s="230"/>
    </row>
    <row r="538" spans="25:25" x14ac:dyDescent="0.2">
      <c r="Y538" s="230"/>
    </row>
    <row r="539" spans="25:25" x14ac:dyDescent="0.2">
      <c r="Y539" s="230"/>
    </row>
    <row r="540" spans="25:25" x14ac:dyDescent="0.2">
      <c r="Y540" s="230"/>
    </row>
    <row r="541" spans="25:25" x14ac:dyDescent="0.2">
      <c r="Y541" s="230"/>
    </row>
    <row r="542" spans="25:25" x14ac:dyDescent="0.2">
      <c r="Y542" s="230"/>
    </row>
    <row r="543" spans="25:25" x14ac:dyDescent="0.2">
      <c r="Y543" s="230"/>
    </row>
    <row r="544" spans="25:25" x14ac:dyDescent="0.2">
      <c r="Y544" s="230"/>
    </row>
    <row r="545" spans="25:25" x14ac:dyDescent="0.2">
      <c r="Y545" s="230"/>
    </row>
    <row r="546" spans="25:25" x14ac:dyDescent="0.2">
      <c r="Y546" s="230"/>
    </row>
    <row r="547" spans="25:25" x14ac:dyDescent="0.2">
      <c r="Y547" s="230"/>
    </row>
    <row r="548" spans="25:25" x14ac:dyDescent="0.2">
      <c r="Y548" s="230"/>
    </row>
    <row r="549" spans="25:25" x14ac:dyDescent="0.2">
      <c r="Y549" s="230"/>
    </row>
    <row r="550" spans="25:25" x14ac:dyDescent="0.2">
      <c r="Y550" s="230"/>
    </row>
    <row r="551" spans="25:25" x14ac:dyDescent="0.2">
      <c r="Y551" s="230"/>
    </row>
    <row r="552" spans="25:25" x14ac:dyDescent="0.2">
      <c r="Y552" s="230"/>
    </row>
    <row r="553" spans="25:25" x14ac:dyDescent="0.2">
      <c r="Y553" s="230"/>
    </row>
    <row r="554" spans="25:25" x14ac:dyDescent="0.2">
      <c r="Y554" s="230"/>
    </row>
    <row r="555" spans="25:25" x14ac:dyDescent="0.2">
      <c r="Y555" s="230"/>
    </row>
    <row r="556" spans="25:25" x14ac:dyDescent="0.2">
      <c r="Y556" s="230"/>
    </row>
    <row r="557" spans="25:25" x14ac:dyDescent="0.2">
      <c r="Y557" s="230"/>
    </row>
    <row r="558" spans="25:25" x14ac:dyDescent="0.2">
      <c r="Y558" s="230"/>
    </row>
    <row r="559" spans="25:25" x14ac:dyDescent="0.2">
      <c r="Y559" s="230"/>
    </row>
    <row r="560" spans="25:25" x14ac:dyDescent="0.2">
      <c r="Y560" s="230"/>
    </row>
    <row r="561" spans="25:25" x14ac:dyDescent="0.2">
      <c r="Y561" s="230"/>
    </row>
    <row r="562" spans="25:25" x14ac:dyDescent="0.2">
      <c r="Y562" s="230"/>
    </row>
    <row r="563" spans="25:25" x14ac:dyDescent="0.2">
      <c r="Y563" s="230"/>
    </row>
    <row r="564" spans="25:25" x14ac:dyDescent="0.2">
      <c r="Y564" s="230"/>
    </row>
    <row r="565" spans="25:25" x14ac:dyDescent="0.2">
      <c r="Y565" s="230"/>
    </row>
    <row r="566" spans="25:25" x14ac:dyDescent="0.2">
      <c r="Y566" s="230"/>
    </row>
    <row r="567" spans="25:25" x14ac:dyDescent="0.2">
      <c r="Y567" s="230"/>
    </row>
    <row r="568" spans="25:25" x14ac:dyDescent="0.2">
      <c r="Y568" s="230"/>
    </row>
    <row r="569" spans="25:25" x14ac:dyDescent="0.2">
      <c r="Y569" s="230"/>
    </row>
    <row r="570" spans="25:25" x14ac:dyDescent="0.2">
      <c r="Y570" s="230"/>
    </row>
    <row r="571" spans="25:25" x14ac:dyDescent="0.2">
      <c r="Y571" s="230"/>
    </row>
    <row r="572" spans="25:25" x14ac:dyDescent="0.2">
      <c r="Y572" s="230"/>
    </row>
    <row r="573" spans="25:25" x14ac:dyDescent="0.2">
      <c r="Y573" s="230"/>
    </row>
    <row r="574" spans="25:25" x14ac:dyDescent="0.2">
      <c r="Y574" s="230"/>
    </row>
    <row r="575" spans="25:25" x14ac:dyDescent="0.2">
      <c r="Y575" s="230"/>
    </row>
    <row r="576" spans="25:25" x14ac:dyDescent="0.2">
      <c r="Y576" s="230"/>
    </row>
    <row r="577" spans="25:25" x14ac:dyDescent="0.2">
      <c r="Y577" s="230"/>
    </row>
    <row r="578" spans="25:25" x14ac:dyDescent="0.2">
      <c r="Y578" s="230"/>
    </row>
    <row r="579" spans="25:25" x14ac:dyDescent="0.2">
      <c r="Y579" s="230"/>
    </row>
    <row r="580" spans="25:25" x14ac:dyDescent="0.2">
      <c r="Y580" s="230"/>
    </row>
    <row r="581" spans="25:25" x14ac:dyDescent="0.2">
      <c r="Y581" s="230"/>
    </row>
    <row r="582" spans="25:25" x14ac:dyDescent="0.2">
      <c r="Y582" s="230"/>
    </row>
    <row r="583" spans="25:25" x14ac:dyDescent="0.2">
      <c r="Y583" s="230"/>
    </row>
    <row r="584" spans="25:25" x14ac:dyDescent="0.2">
      <c r="Y584" s="230"/>
    </row>
    <row r="585" spans="25:25" x14ac:dyDescent="0.2">
      <c r="Y585" s="230"/>
    </row>
    <row r="586" spans="25:25" x14ac:dyDescent="0.2">
      <c r="Y586" s="230"/>
    </row>
    <row r="587" spans="25:25" x14ac:dyDescent="0.2">
      <c r="Y587" s="230"/>
    </row>
    <row r="588" spans="25:25" x14ac:dyDescent="0.2">
      <c r="Y588" s="230"/>
    </row>
    <row r="589" spans="25:25" x14ac:dyDescent="0.2">
      <c r="Y589" s="230"/>
    </row>
    <row r="590" spans="25:25" x14ac:dyDescent="0.2">
      <c r="Y590" s="230"/>
    </row>
    <row r="591" spans="25:25" x14ac:dyDescent="0.2">
      <c r="Y591" s="230"/>
    </row>
    <row r="592" spans="25:25" x14ac:dyDescent="0.2">
      <c r="Y592" s="230"/>
    </row>
    <row r="593" spans="25:25" x14ac:dyDescent="0.2">
      <c r="Y593" s="230"/>
    </row>
    <row r="594" spans="25:25" x14ac:dyDescent="0.2">
      <c r="Y594" s="230"/>
    </row>
    <row r="595" spans="25:25" x14ac:dyDescent="0.2">
      <c r="Y595" s="230"/>
    </row>
    <row r="596" spans="25:25" x14ac:dyDescent="0.2">
      <c r="Y596" s="230"/>
    </row>
    <row r="597" spans="25:25" x14ac:dyDescent="0.2">
      <c r="Y597" s="230"/>
    </row>
    <row r="598" spans="25:25" x14ac:dyDescent="0.2">
      <c r="Y598" s="230"/>
    </row>
    <row r="599" spans="25:25" x14ac:dyDescent="0.2">
      <c r="Y599" s="230"/>
    </row>
    <row r="600" spans="25:25" x14ac:dyDescent="0.2">
      <c r="Y600" s="230"/>
    </row>
    <row r="601" spans="25:25" x14ac:dyDescent="0.2">
      <c r="Y601" s="230"/>
    </row>
    <row r="602" spans="25:25" x14ac:dyDescent="0.2">
      <c r="Y602" s="230"/>
    </row>
    <row r="603" spans="25:25" x14ac:dyDescent="0.2">
      <c r="Y603" s="230"/>
    </row>
    <row r="604" spans="25:25" x14ac:dyDescent="0.2">
      <c r="Y604" s="230"/>
    </row>
    <row r="605" spans="25:25" x14ac:dyDescent="0.2">
      <c r="Y605" s="230"/>
    </row>
    <row r="606" spans="25:25" x14ac:dyDescent="0.2">
      <c r="Y606" s="230"/>
    </row>
    <row r="607" spans="25:25" x14ac:dyDescent="0.2">
      <c r="Y607" s="230"/>
    </row>
    <row r="608" spans="25:25" x14ac:dyDescent="0.2">
      <c r="Y608" s="230"/>
    </row>
    <row r="609" spans="25:25" x14ac:dyDescent="0.2">
      <c r="Y609" s="230"/>
    </row>
    <row r="610" spans="25:25" x14ac:dyDescent="0.2">
      <c r="Y610" s="230"/>
    </row>
    <row r="611" spans="25:25" x14ac:dyDescent="0.2">
      <c r="Y611" s="230"/>
    </row>
    <row r="612" spans="25:25" x14ac:dyDescent="0.2">
      <c r="Y612" s="230"/>
    </row>
    <row r="613" spans="25:25" x14ac:dyDescent="0.2">
      <c r="Y613" s="230"/>
    </row>
    <row r="614" spans="25:25" x14ac:dyDescent="0.2">
      <c r="Y614" s="230"/>
    </row>
    <row r="615" spans="25:25" x14ac:dyDescent="0.2">
      <c r="Y615" s="230"/>
    </row>
    <row r="616" spans="25:25" x14ac:dyDescent="0.2">
      <c r="Y616" s="230"/>
    </row>
    <row r="617" spans="25:25" x14ac:dyDescent="0.2">
      <c r="Y617" s="230"/>
    </row>
    <row r="618" spans="25:25" x14ac:dyDescent="0.2">
      <c r="Y618" s="230"/>
    </row>
    <row r="619" spans="25:25" x14ac:dyDescent="0.2">
      <c r="Y619" s="230"/>
    </row>
    <row r="620" spans="25:25" x14ac:dyDescent="0.2">
      <c r="Y620" s="230"/>
    </row>
    <row r="621" spans="25:25" x14ac:dyDescent="0.2">
      <c r="Y621" s="230"/>
    </row>
    <row r="622" spans="25:25" x14ac:dyDescent="0.2">
      <c r="Y622" s="230"/>
    </row>
    <row r="623" spans="25:25" x14ac:dyDescent="0.2">
      <c r="Y623" s="230"/>
    </row>
    <row r="624" spans="25:25" x14ac:dyDescent="0.2">
      <c r="Y624" s="230"/>
    </row>
    <row r="625" spans="25:25" x14ac:dyDescent="0.2">
      <c r="Y625" s="230"/>
    </row>
    <row r="626" spans="25:25" x14ac:dyDescent="0.2">
      <c r="Y626" s="230"/>
    </row>
    <row r="627" spans="25:25" x14ac:dyDescent="0.2">
      <c r="Y627" s="230"/>
    </row>
    <row r="628" spans="25:25" x14ac:dyDescent="0.2">
      <c r="Y628" s="230"/>
    </row>
    <row r="629" spans="25:25" x14ac:dyDescent="0.2">
      <c r="Y629" s="230"/>
    </row>
    <row r="630" spans="25:25" x14ac:dyDescent="0.2">
      <c r="Y630" s="230"/>
    </row>
    <row r="631" spans="25:25" x14ac:dyDescent="0.2">
      <c r="Y631" s="230"/>
    </row>
    <row r="632" spans="25:25" x14ac:dyDescent="0.2">
      <c r="Y632" s="230"/>
    </row>
    <row r="633" spans="25:25" x14ac:dyDescent="0.2">
      <c r="Y633" s="230"/>
    </row>
    <row r="634" spans="25:25" x14ac:dyDescent="0.2">
      <c r="Y634" s="230"/>
    </row>
    <row r="635" spans="25:25" x14ac:dyDescent="0.2">
      <c r="Y635" s="230"/>
    </row>
    <row r="636" spans="25:25" x14ac:dyDescent="0.2">
      <c r="Y636" s="230"/>
    </row>
    <row r="637" spans="25:25" x14ac:dyDescent="0.2">
      <c r="Y637" s="230"/>
    </row>
    <row r="638" spans="25:25" x14ac:dyDescent="0.2">
      <c r="Y638" s="230"/>
    </row>
    <row r="639" spans="25:25" x14ac:dyDescent="0.2">
      <c r="Y639" s="230"/>
    </row>
    <row r="640" spans="25:25" x14ac:dyDescent="0.2">
      <c r="Y640" s="230"/>
    </row>
    <row r="641" spans="25:25" x14ac:dyDescent="0.2">
      <c r="Y641" s="230"/>
    </row>
    <row r="642" spans="25:25" x14ac:dyDescent="0.2">
      <c r="Y642" s="230"/>
    </row>
    <row r="643" spans="25:25" x14ac:dyDescent="0.2">
      <c r="Y643" s="230"/>
    </row>
    <row r="644" spans="25:25" x14ac:dyDescent="0.2">
      <c r="Y644" s="230"/>
    </row>
    <row r="645" spans="25:25" x14ac:dyDescent="0.2">
      <c r="Y645" s="230"/>
    </row>
    <row r="646" spans="25:25" x14ac:dyDescent="0.2">
      <c r="Y646" s="230"/>
    </row>
    <row r="647" spans="25:25" x14ac:dyDescent="0.2">
      <c r="Y647" s="230"/>
    </row>
    <row r="648" spans="25:25" x14ac:dyDescent="0.2">
      <c r="Y648" s="230"/>
    </row>
    <row r="649" spans="25:25" x14ac:dyDescent="0.2">
      <c r="Y649" s="230"/>
    </row>
    <row r="650" spans="25:25" x14ac:dyDescent="0.2">
      <c r="Y650" s="230"/>
    </row>
    <row r="651" spans="25:25" x14ac:dyDescent="0.2">
      <c r="Y651" s="230"/>
    </row>
    <row r="652" spans="25:25" x14ac:dyDescent="0.2">
      <c r="Y652" s="230"/>
    </row>
    <row r="653" spans="25:25" x14ac:dyDescent="0.2">
      <c r="Y653" s="230"/>
    </row>
    <row r="654" spans="25:25" x14ac:dyDescent="0.2">
      <c r="Y654" s="230"/>
    </row>
    <row r="655" spans="25:25" x14ac:dyDescent="0.2">
      <c r="Y655" s="230"/>
    </row>
    <row r="656" spans="25:25" x14ac:dyDescent="0.2">
      <c r="Y656" s="230"/>
    </row>
    <row r="657" spans="25:25" x14ac:dyDescent="0.2">
      <c r="Y657" s="230"/>
    </row>
    <row r="658" spans="25:25" x14ac:dyDescent="0.2">
      <c r="Y658" s="230"/>
    </row>
    <row r="659" spans="25:25" x14ac:dyDescent="0.2">
      <c r="Y659" s="230"/>
    </row>
    <row r="660" spans="25:25" x14ac:dyDescent="0.2">
      <c r="Y660" s="230"/>
    </row>
    <row r="661" spans="25:25" x14ac:dyDescent="0.2">
      <c r="Y661" s="230"/>
    </row>
    <row r="662" spans="25:25" x14ac:dyDescent="0.2">
      <c r="Y662" s="230"/>
    </row>
    <row r="663" spans="25:25" x14ac:dyDescent="0.2">
      <c r="Y663" s="230"/>
    </row>
    <row r="664" spans="25:25" x14ac:dyDescent="0.2">
      <c r="Y664" s="230"/>
    </row>
    <row r="665" spans="25:25" x14ac:dyDescent="0.2">
      <c r="Y665" s="230"/>
    </row>
    <row r="666" spans="25:25" x14ac:dyDescent="0.2">
      <c r="Y666" s="230"/>
    </row>
    <row r="667" spans="25:25" x14ac:dyDescent="0.2">
      <c r="Y667" s="230"/>
    </row>
    <row r="668" spans="25:25" x14ac:dyDescent="0.2">
      <c r="Y668" s="230"/>
    </row>
    <row r="669" spans="25:25" x14ac:dyDescent="0.2">
      <c r="Y669" s="230"/>
    </row>
    <row r="670" spans="25:25" x14ac:dyDescent="0.2">
      <c r="Y670" s="230"/>
    </row>
    <row r="671" spans="25:25" x14ac:dyDescent="0.2">
      <c r="Y671" s="230"/>
    </row>
    <row r="672" spans="25:25" x14ac:dyDescent="0.2">
      <c r="Y672" s="230"/>
    </row>
    <row r="673" spans="25:25" x14ac:dyDescent="0.2">
      <c r="Y673" s="230"/>
    </row>
    <row r="674" spans="25:25" x14ac:dyDescent="0.2">
      <c r="Y674" s="230"/>
    </row>
    <row r="675" spans="25:25" x14ac:dyDescent="0.2">
      <c r="Y675" s="230"/>
    </row>
    <row r="676" spans="25:25" x14ac:dyDescent="0.2">
      <c r="Y676" s="230"/>
    </row>
    <row r="677" spans="25:25" x14ac:dyDescent="0.2">
      <c r="Y677" s="230"/>
    </row>
    <row r="678" spans="25:25" x14ac:dyDescent="0.2">
      <c r="Y678" s="230"/>
    </row>
    <row r="679" spans="25:25" x14ac:dyDescent="0.2">
      <c r="Y679" s="230"/>
    </row>
    <row r="680" spans="25:25" x14ac:dyDescent="0.2">
      <c r="Y680" s="230"/>
    </row>
    <row r="681" spans="25:25" x14ac:dyDescent="0.2">
      <c r="Y681" s="230"/>
    </row>
    <row r="682" spans="25:25" x14ac:dyDescent="0.2">
      <c r="Y682" s="230"/>
    </row>
    <row r="683" spans="25:25" x14ac:dyDescent="0.2">
      <c r="Y683" s="230"/>
    </row>
    <row r="684" spans="25:25" x14ac:dyDescent="0.2">
      <c r="Y684" s="230"/>
    </row>
    <row r="685" spans="25:25" x14ac:dyDescent="0.2">
      <c r="Y685" s="230"/>
    </row>
    <row r="686" spans="25:25" x14ac:dyDescent="0.2">
      <c r="Y686" s="230"/>
    </row>
    <row r="687" spans="25:25" x14ac:dyDescent="0.2">
      <c r="Y687" s="230"/>
    </row>
    <row r="688" spans="25:25" x14ac:dyDescent="0.2">
      <c r="Y688" s="230"/>
    </row>
    <row r="689" spans="25:25" x14ac:dyDescent="0.2">
      <c r="Y689" s="230"/>
    </row>
    <row r="690" spans="25:25" x14ac:dyDescent="0.2">
      <c r="Y690" s="230"/>
    </row>
    <row r="691" spans="25:25" x14ac:dyDescent="0.2">
      <c r="Y691" s="230"/>
    </row>
    <row r="692" spans="25:25" x14ac:dyDescent="0.2">
      <c r="Y692" s="230"/>
    </row>
    <row r="693" spans="25:25" x14ac:dyDescent="0.2">
      <c r="Y693" s="230"/>
    </row>
    <row r="694" spans="25:25" x14ac:dyDescent="0.2">
      <c r="Y694" s="230"/>
    </row>
    <row r="695" spans="25:25" x14ac:dyDescent="0.2">
      <c r="Y695" s="230"/>
    </row>
    <row r="696" spans="25:25" x14ac:dyDescent="0.2">
      <c r="Y696" s="230"/>
    </row>
    <row r="697" spans="25:25" x14ac:dyDescent="0.2">
      <c r="Y697" s="230"/>
    </row>
    <row r="698" spans="25:25" x14ac:dyDescent="0.2">
      <c r="Y698" s="230"/>
    </row>
    <row r="699" spans="25:25" x14ac:dyDescent="0.2">
      <c r="Y699" s="230"/>
    </row>
    <row r="700" spans="25:25" x14ac:dyDescent="0.2">
      <c r="Y700" s="230"/>
    </row>
    <row r="701" spans="25:25" x14ac:dyDescent="0.2">
      <c r="Y701" s="230"/>
    </row>
    <row r="702" spans="25:25" x14ac:dyDescent="0.2">
      <c r="Y702" s="230"/>
    </row>
    <row r="703" spans="25:25" x14ac:dyDescent="0.2">
      <c r="Y703" s="230"/>
    </row>
    <row r="704" spans="25:25" x14ac:dyDescent="0.2">
      <c r="Y704" s="230"/>
    </row>
    <row r="705" spans="25:25" x14ac:dyDescent="0.2">
      <c r="Y705" s="230"/>
    </row>
    <row r="706" spans="25:25" x14ac:dyDescent="0.2">
      <c r="Y706" s="230"/>
    </row>
    <row r="707" spans="25:25" x14ac:dyDescent="0.2">
      <c r="Y707" s="230"/>
    </row>
    <row r="708" spans="25:25" x14ac:dyDescent="0.2">
      <c r="Y708" s="230"/>
    </row>
    <row r="709" spans="25:25" x14ac:dyDescent="0.2">
      <c r="Y709" s="230"/>
    </row>
    <row r="710" spans="25:25" x14ac:dyDescent="0.2">
      <c r="Y710" s="230"/>
    </row>
    <row r="711" spans="25:25" x14ac:dyDescent="0.2">
      <c r="Y711" s="230"/>
    </row>
    <row r="712" spans="25:25" x14ac:dyDescent="0.2">
      <c r="Y712" s="230"/>
    </row>
    <row r="713" spans="25:25" x14ac:dyDescent="0.2">
      <c r="Y713" s="230"/>
    </row>
    <row r="714" spans="25:25" x14ac:dyDescent="0.2">
      <c r="Y714" s="230"/>
    </row>
    <row r="715" spans="25:25" x14ac:dyDescent="0.2">
      <c r="Y715" s="230"/>
    </row>
    <row r="716" spans="25:25" x14ac:dyDescent="0.2">
      <c r="Y716" s="230"/>
    </row>
    <row r="717" spans="25:25" x14ac:dyDescent="0.2">
      <c r="Y717" s="230"/>
    </row>
    <row r="718" spans="25:25" x14ac:dyDescent="0.2">
      <c r="Y718" s="230"/>
    </row>
    <row r="719" spans="25:25" x14ac:dyDescent="0.2">
      <c r="Y719" s="230"/>
    </row>
    <row r="720" spans="25:25" x14ac:dyDescent="0.2">
      <c r="Y720" s="230"/>
    </row>
    <row r="721" spans="25:25" x14ac:dyDescent="0.2">
      <c r="Y721" s="230"/>
    </row>
    <row r="722" spans="25:25" x14ac:dyDescent="0.2">
      <c r="Y722" s="230"/>
    </row>
    <row r="723" spans="25:25" x14ac:dyDescent="0.2">
      <c r="Y723" s="230"/>
    </row>
    <row r="724" spans="25:25" x14ac:dyDescent="0.2">
      <c r="Y724" s="230"/>
    </row>
    <row r="725" spans="25:25" x14ac:dyDescent="0.2">
      <c r="Y725" s="230"/>
    </row>
    <row r="726" spans="25:25" x14ac:dyDescent="0.2">
      <c r="Y726" s="230"/>
    </row>
    <row r="727" spans="25:25" x14ac:dyDescent="0.2">
      <c r="Y727" s="230"/>
    </row>
    <row r="728" spans="25:25" x14ac:dyDescent="0.2">
      <c r="Y728" s="230"/>
    </row>
    <row r="729" spans="25:25" x14ac:dyDescent="0.2">
      <c r="Y729" s="230"/>
    </row>
    <row r="730" spans="25:25" x14ac:dyDescent="0.2">
      <c r="Y730" s="230"/>
    </row>
    <row r="731" spans="25:25" x14ac:dyDescent="0.2">
      <c r="Y731" s="230"/>
    </row>
    <row r="732" spans="25:25" x14ac:dyDescent="0.2">
      <c r="Y732" s="230"/>
    </row>
    <row r="733" spans="25:25" x14ac:dyDescent="0.2">
      <c r="Y733" s="230"/>
    </row>
    <row r="734" spans="25:25" x14ac:dyDescent="0.2">
      <c r="Y734" s="230"/>
    </row>
    <row r="735" spans="25:25" x14ac:dyDescent="0.2">
      <c r="Y735" s="230"/>
    </row>
    <row r="736" spans="25:25" x14ac:dyDescent="0.2">
      <c r="Y736" s="230"/>
    </row>
    <row r="737" spans="25:25" x14ac:dyDescent="0.2">
      <c r="Y737" s="230"/>
    </row>
    <row r="738" spans="25:25" x14ac:dyDescent="0.2">
      <c r="Y738" s="230"/>
    </row>
    <row r="739" spans="25:25" x14ac:dyDescent="0.2">
      <c r="Y739" s="230"/>
    </row>
    <row r="740" spans="25:25" x14ac:dyDescent="0.2">
      <c r="Y740" s="230"/>
    </row>
    <row r="741" spans="25:25" x14ac:dyDescent="0.2">
      <c r="Y741" s="230"/>
    </row>
    <row r="742" spans="25:25" x14ac:dyDescent="0.2">
      <c r="Y742" s="230"/>
    </row>
    <row r="743" spans="25:25" x14ac:dyDescent="0.2">
      <c r="Y743" s="230"/>
    </row>
    <row r="744" spans="25:25" x14ac:dyDescent="0.2">
      <c r="Y744" s="230"/>
    </row>
    <row r="745" spans="25:25" x14ac:dyDescent="0.2">
      <c r="Y745" s="230"/>
    </row>
    <row r="746" spans="25:25" x14ac:dyDescent="0.2">
      <c r="Y746" s="230"/>
    </row>
    <row r="747" spans="25:25" x14ac:dyDescent="0.2">
      <c r="Y747" s="230"/>
    </row>
    <row r="748" spans="25:25" x14ac:dyDescent="0.2">
      <c r="Y748" s="230"/>
    </row>
    <row r="749" spans="25:25" x14ac:dyDescent="0.2">
      <c r="Y749" s="230"/>
    </row>
    <row r="750" spans="25:25" x14ac:dyDescent="0.2">
      <c r="Y750" s="230"/>
    </row>
    <row r="751" spans="25:25" x14ac:dyDescent="0.2">
      <c r="Y751" s="230"/>
    </row>
    <row r="752" spans="25:25" x14ac:dyDescent="0.2">
      <c r="Y752" s="230"/>
    </row>
    <row r="753" spans="25:25" x14ac:dyDescent="0.2">
      <c r="Y753" s="230"/>
    </row>
    <row r="754" spans="25:25" x14ac:dyDescent="0.2">
      <c r="Y754" s="230"/>
    </row>
    <row r="755" spans="25:25" x14ac:dyDescent="0.2">
      <c r="Y755" s="230"/>
    </row>
    <row r="756" spans="25:25" x14ac:dyDescent="0.2">
      <c r="Y756" s="230"/>
    </row>
    <row r="757" spans="25:25" x14ac:dyDescent="0.2">
      <c r="Y757" s="230"/>
    </row>
    <row r="758" spans="25:25" x14ac:dyDescent="0.2">
      <c r="Y758" s="230"/>
    </row>
    <row r="759" spans="25:25" x14ac:dyDescent="0.2">
      <c r="Y759" s="230"/>
    </row>
    <row r="760" spans="25:25" x14ac:dyDescent="0.2">
      <c r="Y760" s="230"/>
    </row>
    <row r="761" spans="25:25" x14ac:dyDescent="0.2">
      <c r="Y761" s="230"/>
    </row>
    <row r="762" spans="25:25" x14ac:dyDescent="0.2">
      <c r="Y762" s="230"/>
    </row>
    <row r="763" spans="25:25" x14ac:dyDescent="0.2">
      <c r="Y763" s="230"/>
    </row>
    <row r="764" spans="25:25" x14ac:dyDescent="0.2">
      <c r="Y764" s="230"/>
    </row>
    <row r="765" spans="25:25" x14ac:dyDescent="0.2">
      <c r="Y765" s="230"/>
    </row>
    <row r="766" spans="25:25" x14ac:dyDescent="0.2">
      <c r="Y766" s="230"/>
    </row>
    <row r="767" spans="25:25" x14ac:dyDescent="0.2">
      <c r="Y767" s="230"/>
    </row>
    <row r="768" spans="25:25" x14ac:dyDescent="0.2">
      <c r="Y768" s="230"/>
    </row>
    <row r="769" spans="25:25" x14ac:dyDescent="0.2">
      <c r="Y769" s="230"/>
    </row>
    <row r="770" spans="25:25" x14ac:dyDescent="0.2">
      <c r="Y770" s="230"/>
    </row>
    <row r="771" spans="25:25" x14ac:dyDescent="0.2">
      <c r="Y771" s="230"/>
    </row>
    <row r="772" spans="25:25" x14ac:dyDescent="0.2">
      <c r="Y772" s="230"/>
    </row>
    <row r="773" spans="25:25" x14ac:dyDescent="0.2">
      <c r="Y773" s="230"/>
    </row>
    <row r="774" spans="25:25" x14ac:dyDescent="0.2">
      <c r="Y774" s="230"/>
    </row>
    <row r="775" spans="25:25" x14ac:dyDescent="0.2">
      <c r="Y775" s="230"/>
    </row>
    <row r="776" spans="25:25" x14ac:dyDescent="0.2">
      <c r="Y776" s="230"/>
    </row>
    <row r="777" spans="25:25" x14ac:dyDescent="0.2">
      <c r="Y777" s="230"/>
    </row>
    <row r="778" spans="25:25" x14ac:dyDescent="0.2">
      <c r="Y778" s="230"/>
    </row>
    <row r="779" spans="25:25" x14ac:dyDescent="0.2">
      <c r="Y779" s="230"/>
    </row>
    <row r="780" spans="25:25" x14ac:dyDescent="0.2">
      <c r="Y780" s="230"/>
    </row>
    <row r="781" spans="25:25" x14ac:dyDescent="0.2">
      <c r="Y781" s="230"/>
    </row>
    <row r="782" spans="25:25" x14ac:dyDescent="0.2">
      <c r="Y782" s="230"/>
    </row>
    <row r="783" spans="25:25" x14ac:dyDescent="0.2">
      <c r="Y783" s="230"/>
    </row>
    <row r="784" spans="25:25" x14ac:dyDescent="0.2">
      <c r="Y784" s="230"/>
    </row>
    <row r="785" spans="25:25" x14ac:dyDescent="0.2">
      <c r="Y785" s="230"/>
    </row>
    <row r="786" spans="25:25" x14ac:dyDescent="0.2">
      <c r="Y786" s="230"/>
    </row>
    <row r="787" spans="25:25" x14ac:dyDescent="0.2">
      <c r="Y787" s="230"/>
    </row>
    <row r="788" spans="25:25" x14ac:dyDescent="0.2">
      <c r="Y788" s="230"/>
    </row>
    <row r="789" spans="25:25" x14ac:dyDescent="0.2">
      <c r="Y789" s="230"/>
    </row>
    <row r="790" spans="25:25" x14ac:dyDescent="0.2">
      <c r="Y790" s="230"/>
    </row>
    <row r="791" spans="25:25" x14ac:dyDescent="0.2">
      <c r="Y791" s="230"/>
    </row>
    <row r="792" spans="25:25" x14ac:dyDescent="0.2">
      <c r="Y792" s="230"/>
    </row>
    <row r="793" spans="25:25" x14ac:dyDescent="0.2">
      <c r="Y793" s="230"/>
    </row>
    <row r="794" spans="25:25" x14ac:dyDescent="0.2">
      <c r="Y794" s="230"/>
    </row>
    <row r="795" spans="25:25" x14ac:dyDescent="0.2">
      <c r="Y795" s="230"/>
    </row>
    <row r="796" spans="25:25" x14ac:dyDescent="0.2">
      <c r="Y796" s="230"/>
    </row>
    <row r="797" spans="25:25" x14ac:dyDescent="0.2">
      <c r="Y797" s="230"/>
    </row>
    <row r="798" spans="25:25" x14ac:dyDescent="0.2">
      <c r="Y798" s="230"/>
    </row>
    <row r="799" spans="25:25" x14ac:dyDescent="0.2">
      <c r="Y799" s="230"/>
    </row>
    <row r="800" spans="25:25" x14ac:dyDescent="0.2">
      <c r="Y800" s="230"/>
    </row>
    <row r="801" spans="25:25" x14ac:dyDescent="0.2">
      <c r="Y801" s="230"/>
    </row>
    <row r="802" spans="25:25" x14ac:dyDescent="0.2">
      <c r="Y802" s="230"/>
    </row>
    <row r="803" spans="25:25" x14ac:dyDescent="0.2">
      <c r="Y803" s="230"/>
    </row>
    <row r="804" spans="25:25" x14ac:dyDescent="0.2">
      <c r="Y804" s="230"/>
    </row>
    <row r="805" spans="25:25" x14ac:dyDescent="0.2">
      <c r="Y805" s="230"/>
    </row>
    <row r="806" spans="25:25" x14ac:dyDescent="0.2">
      <c r="Y806" s="230"/>
    </row>
    <row r="807" spans="25:25" x14ac:dyDescent="0.2">
      <c r="Y807" s="230"/>
    </row>
    <row r="808" spans="25:25" x14ac:dyDescent="0.2">
      <c r="Y808" s="230"/>
    </row>
    <row r="809" spans="25:25" x14ac:dyDescent="0.2">
      <c r="Y809" s="230"/>
    </row>
    <row r="810" spans="25:25" x14ac:dyDescent="0.2">
      <c r="Y810" s="230"/>
    </row>
    <row r="811" spans="25:25" x14ac:dyDescent="0.2">
      <c r="Y811" s="230"/>
    </row>
    <row r="812" spans="25:25" x14ac:dyDescent="0.2">
      <c r="Y812" s="230"/>
    </row>
    <row r="813" spans="25:25" x14ac:dyDescent="0.2">
      <c r="Y813" s="230"/>
    </row>
    <row r="814" spans="25:25" x14ac:dyDescent="0.2">
      <c r="Y814" s="230"/>
    </row>
    <row r="815" spans="25:25" x14ac:dyDescent="0.2">
      <c r="Y815" s="230"/>
    </row>
    <row r="816" spans="25:25" x14ac:dyDescent="0.2">
      <c r="Y816" s="230"/>
    </row>
    <row r="817" spans="25:25" x14ac:dyDescent="0.2">
      <c r="Y817" s="230"/>
    </row>
    <row r="818" spans="25:25" x14ac:dyDescent="0.2">
      <c r="Y818" s="230"/>
    </row>
    <row r="819" spans="25:25" x14ac:dyDescent="0.2">
      <c r="Y819" s="230"/>
    </row>
    <row r="820" spans="25:25" x14ac:dyDescent="0.2">
      <c r="Y820" s="230"/>
    </row>
    <row r="821" spans="25:25" x14ac:dyDescent="0.2">
      <c r="Y821" s="230"/>
    </row>
    <row r="822" spans="25:25" x14ac:dyDescent="0.2">
      <c r="Y822" s="230"/>
    </row>
    <row r="823" spans="25:25" x14ac:dyDescent="0.2">
      <c r="Y823" s="230"/>
    </row>
    <row r="824" spans="25:25" x14ac:dyDescent="0.2">
      <c r="Y824" s="230"/>
    </row>
    <row r="825" spans="25:25" x14ac:dyDescent="0.2">
      <c r="Y825" s="230"/>
    </row>
    <row r="826" spans="25:25" x14ac:dyDescent="0.2">
      <c r="Y826" s="230"/>
    </row>
    <row r="827" spans="25:25" x14ac:dyDescent="0.2">
      <c r="Y827" s="230"/>
    </row>
    <row r="828" spans="25:25" x14ac:dyDescent="0.2">
      <c r="Y828" s="230"/>
    </row>
    <row r="829" spans="25:25" x14ac:dyDescent="0.2">
      <c r="Y829" s="230"/>
    </row>
    <row r="830" spans="25:25" x14ac:dyDescent="0.2">
      <c r="Y830" s="230"/>
    </row>
    <row r="831" spans="25:25" x14ac:dyDescent="0.2">
      <c r="Y831" s="230"/>
    </row>
    <row r="832" spans="25:25" x14ac:dyDescent="0.2">
      <c r="Y832" s="230"/>
    </row>
    <row r="833" spans="25:25" x14ac:dyDescent="0.2">
      <c r="Y833" s="230"/>
    </row>
    <row r="834" spans="25:25" x14ac:dyDescent="0.2">
      <c r="Y834" s="230"/>
    </row>
    <row r="835" spans="25:25" x14ac:dyDescent="0.2">
      <c r="Y835" s="230"/>
    </row>
    <row r="836" spans="25:25" x14ac:dyDescent="0.2">
      <c r="Y836" s="230"/>
    </row>
    <row r="837" spans="25:25" x14ac:dyDescent="0.2">
      <c r="Y837" s="230"/>
    </row>
    <row r="838" spans="25:25" x14ac:dyDescent="0.2">
      <c r="Y838" s="230"/>
    </row>
    <row r="839" spans="25:25" x14ac:dyDescent="0.2">
      <c r="Y839" s="230"/>
    </row>
    <row r="840" spans="25:25" x14ac:dyDescent="0.2">
      <c r="Y840" s="230"/>
    </row>
    <row r="841" spans="25:25" x14ac:dyDescent="0.2">
      <c r="Y841" s="230"/>
    </row>
    <row r="842" spans="25:25" x14ac:dyDescent="0.2">
      <c r="Y842" s="230"/>
    </row>
    <row r="843" spans="25:25" x14ac:dyDescent="0.2">
      <c r="Y843" s="230"/>
    </row>
    <row r="844" spans="25:25" x14ac:dyDescent="0.2">
      <c r="Y844" s="230"/>
    </row>
    <row r="845" spans="25:25" x14ac:dyDescent="0.2">
      <c r="Y845" s="230"/>
    </row>
    <row r="846" spans="25:25" x14ac:dyDescent="0.2">
      <c r="Y846" s="230"/>
    </row>
    <row r="847" spans="25:25" x14ac:dyDescent="0.2">
      <c r="Y847" s="230"/>
    </row>
    <row r="848" spans="25:25" x14ac:dyDescent="0.2">
      <c r="Y848" s="230"/>
    </row>
    <row r="849" spans="25:25" x14ac:dyDescent="0.2">
      <c r="Y849" s="230"/>
    </row>
    <row r="850" spans="25:25" x14ac:dyDescent="0.2">
      <c r="Y850" s="230"/>
    </row>
    <row r="851" spans="25:25" x14ac:dyDescent="0.2">
      <c r="Y851" s="230"/>
    </row>
    <row r="852" spans="25:25" x14ac:dyDescent="0.2">
      <c r="Y852" s="230"/>
    </row>
    <row r="853" spans="25:25" x14ac:dyDescent="0.2">
      <c r="Y853" s="230"/>
    </row>
    <row r="854" spans="25:25" x14ac:dyDescent="0.2">
      <c r="Y854" s="230"/>
    </row>
    <row r="855" spans="25:25" x14ac:dyDescent="0.2">
      <c r="Y855" s="230"/>
    </row>
    <row r="856" spans="25:25" x14ac:dyDescent="0.2">
      <c r="Y856" s="230"/>
    </row>
    <row r="857" spans="25:25" x14ac:dyDescent="0.2">
      <c r="Y857" s="230"/>
    </row>
    <row r="858" spans="25:25" x14ac:dyDescent="0.2">
      <c r="Y858" s="230"/>
    </row>
    <row r="859" spans="25:25" x14ac:dyDescent="0.2">
      <c r="Y859" s="230"/>
    </row>
    <row r="860" spans="25:25" x14ac:dyDescent="0.2">
      <c r="Y860" s="230"/>
    </row>
    <row r="861" spans="25:25" x14ac:dyDescent="0.2">
      <c r="Y861" s="230"/>
    </row>
    <row r="862" spans="25:25" x14ac:dyDescent="0.2">
      <c r="Y862" s="230"/>
    </row>
    <row r="863" spans="25:25" x14ac:dyDescent="0.2">
      <c r="Y863" s="230"/>
    </row>
    <row r="864" spans="25:25" x14ac:dyDescent="0.2">
      <c r="Y864" s="230"/>
    </row>
    <row r="865" spans="25:25" x14ac:dyDescent="0.2">
      <c r="Y865" s="230"/>
    </row>
    <row r="866" spans="25:25" x14ac:dyDescent="0.2">
      <c r="Y866" s="230"/>
    </row>
    <row r="867" spans="25:25" x14ac:dyDescent="0.2">
      <c r="Y867" s="230"/>
    </row>
    <row r="868" spans="25:25" x14ac:dyDescent="0.2">
      <c r="Y868" s="230"/>
    </row>
    <row r="869" spans="25:25" x14ac:dyDescent="0.2">
      <c r="Y869" s="230"/>
    </row>
    <row r="870" spans="25:25" x14ac:dyDescent="0.2">
      <c r="Y870" s="230"/>
    </row>
    <row r="871" spans="25:25" x14ac:dyDescent="0.2">
      <c r="Y871" s="230"/>
    </row>
    <row r="872" spans="25:25" x14ac:dyDescent="0.2">
      <c r="Y872" s="230"/>
    </row>
    <row r="873" spans="25:25" x14ac:dyDescent="0.2">
      <c r="Y873" s="230"/>
    </row>
    <row r="874" spans="25:25" x14ac:dyDescent="0.2">
      <c r="Y874" s="230"/>
    </row>
    <row r="875" spans="25:25" x14ac:dyDescent="0.2">
      <c r="Y875" s="230"/>
    </row>
    <row r="876" spans="25:25" x14ac:dyDescent="0.2">
      <c r="Y876" s="230"/>
    </row>
    <row r="877" spans="25:25" x14ac:dyDescent="0.2">
      <c r="Y877" s="230"/>
    </row>
    <row r="878" spans="25:25" x14ac:dyDescent="0.2">
      <c r="Y878" s="230"/>
    </row>
    <row r="879" spans="25:25" x14ac:dyDescent="0.2">
      <c r="Y879" s="230"/>
    </row>
    <row r="880" spans="25:25" x14ac:dyDescent="0.2">
      <c r="Y880" s="230"/>
    </row>
    <row r="881" spans="25:25" x14ac:dyDescent="0.2">
      <c r="Y881" s="230"/>
    </row>
    <row r="882" spans="25:25" x14ac:dyDescent="0.2">
      <c r="Y882" s="230"/>
    </row>
    <row r="883" spans="25:25" x14ac:dyDescent="0.2">
      <c r="Y883" s="230"/>
    </row>
    <row r="884" spans="25:25" x14ac:dyDescent="0.2">
      <c r="Y884" s="230"/>
    </row>
    <row r="885" spans="25:25" x14ac:dyDescent="0.2">
      <c r="Y885" s="230"/>
    </row>
    <row r="886" spans="25:25" x14ac:dyDescent="0.2">
      <c r="Y886" s="230"/>
    </row>
    <row r="887" spans="25:25" x14ac:dyDescent="0.2">
      <c r="Y887" s="230"/>
    </row>
    <row r="888" spans="25:25" x14ac:dyDescent="0.2">
      <c r="Y888" s="230"/>
    </row>
    <row r="889" spans="25:25" x14ac:dyDescent="0.2">
      <c r="Y889" s="230"/>
    </row>
    <row r="890" spans="25:25" x14ac:dyDescent="0.2">
      <c r="Y890" s="230"/>
    </row>
    <row r="891" spans="25:25" x14ac:dyDescent="0.2">
      <c r="Y891" s="230"/>
    </row>
    <row r="892" spans="25:25" x14ac:dyDescent="0.2">
      <c r="Y892" s="230"/>
    </row>
    <row r="893" spans="25:25" x14ac:dyDescent="0.2">
      <c r="Y893" s="230"/>
    </row>
    <row r="894" spans="25:25" x14ac:dyDescent="0.2">
      <c r="Y894" s="230"/>
    </row>
    <row r="895" spans="25:25" x14ac:dyDescent="0.2">
      <c r="Y895" s="230"/>
    </row>
    <row r="896" spans="25:25" x14ac:dyDescent="0.2">
      <c r="Y896" s="230"/>
    </row>
    <row r="897" spans="25:25" x14ac:dyDescent="0.2">
      <c r="Y897" s="230"/>
    </row>
    <row r="898" spans="25:25" x14ac:dyDescent="0.2">
      <c r="Y898" s="230"/>
    </row>
    <row r="899" spans="25:25" x14ac:dyDescent="0.2">
      <c r="Y899" s="230"/>
    </row>
    <row r="900" spans="25:25" x14ac:dyDescent="0.2">
      <c r="Y900" s="230"/>
    </row>
    <row r="901" spans="25:25" x14ac:dyDescent="0.2">
      <c r="Y901" s="230"/>
    </row>
    <row r="902" spans="25:25" x14ac:dyDescent="0.2">
      <c r="Y902" s="230"/>
    </row>
    <row r="903" spans="25:25" x14ac:dyDescent="0.2">
      <c r="Y903" s="230"/>
    </row>
    <row r="904" spans="25:25" x14ac:dyDescent="0.2">
      <c r="Y904" s="230"/>
    </row>
    <row r="905" spans="25:25" x14ac:dyDescent="0.2">
      <c r="Y905" s="230"/>
    </row>
    <row r="906" spans="25:25" x14ac:dyDescent="0.2">
      <c r="Y906" s="230"/>
    </row>
    <row r="907" spans="25:25" x14ac:dyDescent="0.2">
      <c r="Y907" s="230"/>
    </row>
    <row r="908" spans="25:25" x14ac:dyDescent="0.2">
      <c r="Y908" s="230"/>
    </row>
    <row r="909" spans="25:25" x14ac:dyDescent="0.2">
      <c r="Y909" s="230"/>
    </row>
    <row r="910" spans="25:25" x14ac:dyDescent="0.2">
      <c r="Y910" s="230"/>
    </row>
    <row r="911" spans="25:25" x14ac:dyDescent="0.2">
      <c r="Y911" s="230"/>
    </row>
    <row r="912" spans="25:25" x14ac:dyDescent="0.2">
      <c r="Y912" s="230"/>
    </row>
    <row r="913" spans="25:25" x14ac:dyDescent="0.2">
      <c r="Y913" s="230"/>
    </row>
    <row r="914" spans="25:25" x14ac:dyDescent="0.2">
      <c r="Y914" s="230"/>
    </row>
    <row r="915" spans="25:25" x14ac:dyDescent="0.2">
      <c r="Y915" s="230"/>
    </row>
    <row r="916" spans="25:25" x14ac:dyDescent="0.2">
      <c r="Y916" s="230"/>
    </row>
    <row r="917" spans="25:25" x14ac:dyDescent="0.2">
      <c r="Y917" s="230"/>
    </row>
    <row r="918" spans="25:25" x14ac:dyDescent="0.2">
      <c r="Y918" s="230"/>
    </row>
    <row r="919" spans="25:25" x14ac:dyDescent="0.2">
      <c r="Y919" s="230"/>
    </row>
    <row r="920" spans="25:25" x14ac:dyDescent="0.2">
      <c r="Y920" s="230"/>
    </row>
    <row r="921" spans="25:25" x14ac:dyDescent="0.2">
      <c r="Y921" s="230"/>
    </row>
    <row r="922" spans="25:25" x14ac:dyDescent="0.2">
      <c r="Y922" s="230"/>
    </row>
    <row r="923" spans="25:25" x14ac:dyDescent="0.2">
      <c r="Y923" s="230"/>
    </row>
    <row r="924" spans="25:25" x14ac:dyDescent="0.2">
      <c r="Y924" s="230"/>
    </row>
    <row r="925" spans="25:25" x14ac:dyDescent="0.2">
      <c r="Y925" s="230"/>
    </row>
    <row r="926" spans="25:25" x14ac:dyDescent="0.2">
      <c r="Y926" s="230"/>
    </row>
    <row r="927" spans="25:25" x14ac:dyDescent="0.2">
      <c r="Y927" s="230"/>
    </row>
    <row r="928" spans="25:25" x14ac:dyDescent="0.2">
      <c r="Y928" s="230"/>
    </row>
    <row r="929" spans="25:25" x14ac:dyDescent="0.2">
      <c r="Y929" s="230"/>
    </row>
    <row r="930" spans="25:25" x14ac:dyDescent="0.2">
      <c r="Y930" s="230"/>
    </row>
    <row r="931" spans="25:25" x14ac:dyDescent="0.2">
      <c r="Y931" s="230"/>
    </row>
    <row r="932" spans="25:25" x14ac:dyDescent="0.2">
      <c r="Y932" s="230"/>
    </row>
    <row r="933" spans="25:25" x14ac:dyDescent="0.2">
      <c r="Y933" s="230"/>
    </row>
    <row r="934" spans="25:25" x14ac:dyDescent="0.2">
      <c r="Y934" s="230"/>
    </row>
    <row r="935" spans="25:25" x14ac:dyDescent="0.2">
      <c r="Y935" s="230"/>
    </row>
    <row r="936" spans="25:25" x14ac:dyDescent="0.2">
      <c r="Y936" s="230"/>
    </row>
    <row r="937" spans="25:25" x14ac:dyDescent="0.2">
      <c r="Y937" s="230"/>
    </row>
    <row r="938" spans="25:25" x14ac:dyDescent="0.2">
      <c r="Y938" s="230"/>
    </row>
    <row r="939" spans="25:25" x14ac:dyDescent="0.2">
      <c r="Y939" s="230"/>
    </row>
    <row r="940" spans="25:25" x14ac:dyDescent="0.2">
      <c r="Y940" s="230"/>
    </row>
    <row r="941" spans="25:25" x14ac:dyDescent="0.2">
      <c r="Y941" s="230"/>
    </row>
    <row r="942" spans="25:25" x14ac:dyDescent="0.2">
      <c r="Y942" s="230"/>
    </row>
    <row r="943" spans="25:25" x14ac:dyDescent="0.2">
      <c r="Y943" s="230"/>
    </row>
    <row r="944" spans="25:25" x14ac:dyDescent="0.2">
      <c r="Y944" s="230"/>
    </row>
    <row r="945" spans="25:25" x14ac:dyDescent="0.2">
      <c r="Y945" s="230"/>
    </row>
    <row r="946" spans="25:25" x14ac:dyDescent="0.2">
      <c r="Y946" s="230"/>
    </row>
    <row r="947" spans="25:25" x14ac:dyDescent="0.2">
      <c r="Y947" s="230"/>
    </row>
    <row r="948" spans="25:25" x14ac:dyDescent="0.2">
      <c r="Y948" s="230"/>
    </row>
    <row r="949" spans="25:25" x14ac:dyDescent="0.2">
      <c r="Y949" s="230"/>
    </row>
    <row r="950" spans="25:25" x14ac:dyDescent="0.2">
      <c r="Y950" s="230"/>
    </row>
    <row r="951" spans="25:25" x14ac:dyDescent="0.2">
      <c r="Y951" s="230"/>
    </row>
    <row r="952" spans="25:25" x14ac:dyDescent="0.2">
      <c r="Y952" s="230"/>
    </row>
    <row r="953" spans="25:25" x14ac:dyDescent="0.2">
      <c r="Y953" s="230"/>
    </row>
    <row r="954" spans="25:25" x14ac:dyDescent="0.2">
      <c r="Y954" s="230"/>
    </row>
    <row r="955" spans="25:25" x14ac:dyDescent="0.2">
      <c r="Y955" s="230"/>
    </row>
    <row r="956" spans="25:25" x14ac:dyDescent="0.2">
      <c r="Y956" s="230"/>
    </row>
    <row r="957" spans="25:25" x14ac:dyDescent="0.2">
      <c r="Y957" s="230"/>
    </row>
    <row r="958" spans="25:25" x14ac:dyDescent="0.2">
      <c r="Y958" s="230"/>
    </row>
    <row r="959" spans="25:25" x14ac:dyDescent="0.2">
      <c r="Y959" s="230"/>
    </row>
    <row r="960" spans="25:25" x14ac:dyDescent="0.2">
      <c r="Y960" s="230"/>
    </row>
    <row r="961" spans="25:25" x14ac:dyDescent="0.2">
      <c r="Y961" s="230"/>
    </row>
    <row r="962" spans="25:25" x14ac:dyDescent="0.2">
      <c r="Y962" s="230"/>
    </row>
    <row r="963" spans="25:25" x14ac:dyDescent="0.2">
      <c r="Y963" s="230"/>
    </row>
    <row r="964" spans="25:25" x14ac:dyDescent="0.2">
      <c r="Y964" s="230"/>
    </row>
    <row r="965" spans="25:25" x14ac:dyDescent="0.2">
      <c r="Y965" s="230"/>
    </row>
    <row r="966" spans="25:25" x14ac:dyDescent="0.2">
      <c r="Y966" s="230"/>
    </row>
    <row r="967" spans="25:25" x14ac:dyDescent="0.2">
      <c r="Y967" s="230"/>
    </row>
    <row r="968" spans="25:25" x14ac:dyDescent="0.2">
      <c r="Y968" s="230"/>
    </row>
    <row r="969" spans="25:25" x14ac:dyDescent="0.2">
      <c r="Y969" s="230"/>
    </row>
    <row r="970" spans="25:25" x14ac:dyDescent="0.2">
      <c r="Y970" s="230"/>
    </row>
    <row r="971" spans="25:25" x14ac:dyDescent="0.2">
      <c r="Y971" s="230"/>
    </row>
    <row r="972" spans="25:25" x14ac:dyDescent="0.2">
      <c r="Y972" s="230"/>
    </row>
    <row r="973" spans="25:25" x14ac:dyDescent="0.2">
      <c r="Y973" s="230"/>
    </row>
    <row r="974" spans="25:25" x14ac:dyDescent="0.2">
      <c r="Y974" s="230"/>
    </row>
    <row r="975" spans="25:25" x14ac:dyDescent="0.2">
      <c r="Y975" s="230"/>
    </row>
    <row r="976" spans="25:25" x14ac:dyDescent="0.2">
      <c r="Y976" s="230"/>
    </row>
    <row r="977" spans="25:25" x14ac:dyDescent="0.2">
      <c r="Y977" s="230"/>
    </row>
    <row r="978" spans="25:25" x14ac:dyDescent="0.2">
      <c r="Y978" s="230"/>
    </row>
    <row r="979" spans="25:25" x14ac:dyDescent="0.2">
      <c r="Y979" s="230"/>
    </row>
    <row r="980" spans="25:25" x14ac:dyDescent="0.2">
      <c r="Y980" s="230"/>
    </row>
    <row r="981" spans="25:25" x14ac:dyDescent="0.2">
      <c r="Y981" s="230"/>
    </row>
    <row r="982" spans="25:25" x14ac:dyDescent="0.2">
      <c r="Y982" s="230"/>
    </row>
    <row r="983" spans="25:25" x14ac:dyDescent="0.2">
      <c r="Y983" s="230"/>
    </row>
    <row r="984" spans="25:25" x14ac:dyDescent="0.2">
      <c r="Y984" s="230"/>
    </row>
    <row r="985" spans="25:25" x14ac:dyDescent="0.2">
      <c r="Y985" s="230"/>
    </row>
    <row r="986" spans="25:25" x14ac:dyDescent="0.2">
      <c r="Y986" s="230"/>
    </row>
    <row r="987" spans="25:25" x14ac:dyDescent="0.2">
      <c r="Y987" s="230"/>
    </row>
    <row r="988" spans="25:25" x14ac:dyDescent="0.2">
      <c r="Y988" s="230"/>
    </row>
    <row r="989" spans="25:25" x14ac:dyDescent="0.2">
      <c r="Y989" s="230"/>
    </row>
    <row r="990" spans="25:25" x14ac:dyDescent="0.2">
      <c r="Y990" s="230"/>
    </row>
    <row r="991" spans="25:25" x14ac:dyDescent="0.2">
      <c r="Y991" s="230"/>
    </row>
    <row r="992" spans="25:25" x14ac:dyDescent="0.2">
      <c r="Y992" s="230"/>
    </row>
    <row r="993" spans="25:25" x14ac:dyDescent="0.2">
      <c r="Y993" s="230"/>
    </row>
    <row r="994" spans="25:25" x14ac:dyDescent="0.2">
      <c r="Y994" s="230"/>
    </row>
    <row r="995" spans="25:25" x14ac:dyDescent="0.2">
      <c r="Y995" s="230"/>
    </row>
    <row r="996" spans="25:25" x14ac:dyDescent="0.2">
      <c r="Y996" s="230"/>
    </row>
    <row r="997" spans="25:25" x14ac:dyDescent="0.2">
      <c r="Y997" s="230"/>
    </row>
    <row r="998" spans="25:25" x14ac:dyDescent="0.2">
      <c r="Y998" s="230"/>
    </row>
    <row r="999" spans="25:25" x14ac:dyDescent="0.2">
      <c r="Y999" s="230"/>
    </row>
    <row r="1000" spans="25:25" x14ac:dyDescent="0.2">
      <c r="Y1000" s="230"/>
    </row>
    <row r="1001" spans="25:25" x14ac:dyDescent="0.2">
      <c r="Y1001" s="230"/>
    </row>
    <row r="1002" spans="25:25" x14ac:dyDescent="0.2">
      <c r="Y1002" s="230"/>
    </row>
    <row r="1003" spans="25:25" x14ac:dyDescent="0.2">
      <c r="Y1003" s="230"/>
    </row>
    <row r="1004" spans="25:25" x14ac:dyDescent="0.2">
      <c r="Y1004" s="230"/>
    </row>
    <row r="1005" spans="25:25" x14ac:dyDescent="0.2">
      <c r="Y1005" s="230"/>
    </row>
    <row r="1006" spans="25:25" x14ac:dyDescent="0.2">
      <c r="Y1006" s="230"/>
    </row>
    <row r="1007" spans="25:25" x14ac:dyDescent="0.2">
      <c r="Y1007" s="230"/>
    </row>
    <row r="1008" spans="25:25" x14ac:dyDescent="0.2">
      <c r="Y1008" s="230"/>
    </row>
    <row r="1009" spans="25:25" x14ac:dyDescent="0.2">
      <c r="Y1009" s="230"/>
    </row>
    <row r="1010" spans="25:25" x14ac:dyDescent="0.2">
      <c r="Y1010" s="230"/>
    </row>
    <row r="1011" spans="25:25" x14ac:dyDescent="0.2">
      <c r="Y1011" s="230"/>
    </row>
    <row r="1012" spans="25:25" x14ac:dyDescent="0.2">
      <c r="Y1012" s="230"/>
    </row>
    <row r="1013" spans="25:25" x14ac:dyDescent="0.2">
      <c r="Y1013" s="230"/>
    </row>
    <row r="1014" spans="25:25" x14ac:dyDescent="0.2">
      <c r="Y1014" s="230"/>
    </row>
    <row r="1015" spans="25:25" x14ac:dyDescent="0.2">
      <c r="Y1015" s="230"/>
    </row>
    <row r="1016" spans="25:25" x14ac:dyDescent="0.2">
      <c r="Y1016" s="230"/>
    </row>
  </sheetData>
  <mergeCells count="17">
    <mergeCell ref="H31:I31"/>
    <mergeCell ref="H33:I33"/>
    <mergeCell ref="B20:K20"/>
    <mergeCell ref="D10:D11"/>
    <mergeCell ref="E10:E11"/>
    <mergeCell ref="F10:F11"/>
    <mergeCell ref="G10:G11"/>
    <mergeCell ref="B9:B11"/>
    <mergeCell ref="C9:G9"/>
    <mergeCell ref="H9:H11"/>
    <mergeCell ref="I9:I10"/>
    <mergeCell ref="C10:C11"/>
    <mergeCell ref="B1:I1"/>
    <mergeCell ref="B3:E4"/>
    <mergeCell ref="F3:F4"/>
    <mergeCell ref="G3:G4"/>
    <mergeCell ref="C6:E6"/>
  </mergeCells>
  <dataValidations count="1">
    <dataValidation type="list" allowBlank="1" showInputMessage="1" showErrorMessage="1" sqref="C6:E6" xr:uid="{01808796-3616-4433-9923-A287820F6F60}">
      <formula1>$V$16:$V$1015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D079C-90A4-45CB-B50C-696C05D6C812}">
  <dimension ref="G1:J109"/>
  <sheetViews>
    <sheetView workbookViewId="0"/>
  </sheetViews>
  <sheetFormatPr defaultRowHeight="23.25" customHeight="1" x14ac:dyDescent="0.2"/>
  <cols>
    <col min="1" max="5" width="2.28515625" customWidth="1"/>
    <col min="8" max="8" width="41.140625" customWidth="1"/>
    <col min="9" max="9" width="25.5703125" customWidth="1"/>
    <col min="10" max="10" width="39.140625" customWidth="1"/>
  </cols>
  <sheetData>
    <row r="1" spans="7:10" ht="8.25" customHeight="1" x14ac:dyDescent="0.2"/>
    <row r="2" spans="7:10" ht="8.25" customHeight="1" x14ac:dyDescent="0.2"/>
    <row r="3" spans="7:10" ht="8.25" customHeight="1" x14ac:dyDescent="0.2"/>
    <row r="4" spans="7:10" ht="8.25" customHeight="1" x14ac:dyDescent="0.2"/>
    <row r="5" spans="7:10" ht="8.25" customHeight="1" x14ac:dyDescent="0.2"/>
    <row r="6" spans="7:10" ht="23.25" customHeight="1" x14ac:dyDescent="0.2">
      <c r="G6" s="152" t="s">
        <v>242</v>
      </c>
    </row>
    <row r="8" spans="7:10" ht="23.25" customHeight="1" thickBot="1" x14ac:dyDescent="0.25">
      <c r="G8" s="152" t="str">
        <f>"OBDOBJE: januar - junij " &amp; 'OSNOVNA PLAČA'!D5</f>
        <v>OBDOBJE: januar - junij 2024</v>
      </c>
    </row>
    <row r="9" spans="7:10" ht="23.25" customHeight="1" thickBot="1" x14ac:dyDescent="0.25">
      <c r="G9" s="412" t="s">
        <v>2</v>
      </c>
      <c r="H9" s="413"/>
      <c r="I9" s="413" t="s">
        <v>243</v>
      </c>
      <c r="J9" s="414"/>
    </row>
    <row r="10" spans="7:10" ht="23.25" customHeight="1" x14ac:dyDescent="0.2">
      <c r="G10" s="415" t="str">
        <f>+IF(LEN('OSNOVNA PLAČA'!B10)&gt;0,'LETNO OBVESTILO'!V16,"")</f>
        <v>1   A1</v>
      </c>
      <c r="H10" s="416"/>
      <c r="I10" s="417">
        <f>IF(LEN('1-6'!B16)&gt;0,'1-6'!K16,"")</f>
        <v>1</v>
      </c>
      <c r="J10" s="418"/>
    </row>
    <row r="11" spans="7:10" ht="23.25" customHeight="1" x14ac:dyDescent="0.2">
      <c r="G11" s="404" t="str">
        <f>+IF(LEN('OSNOVNA PLAČA'!B11)&gt;0,'LETNO OBVESTILO'!V17,"")</f>
        <v>2   A2</v>
      </c>
      <c r="H11" s="405"/>
      <c r="I11" s="406">
        <f>IF(LEN('1-6'!B17)&gt;0,'1-6'!K17,"")</f>
        <v>1</v>
      </c>
      <c r="J11" s="407"/>
    </row>
    <row r="12" spans="7:10" ht="23.25" customHeight="1" x14ac:dyDescent="0.2">
      <c r="G12" s="404" t="str">
        <f>+IF(LEN('OSNOVNA PLAČA'!B12)&gt;0,'LETNO OBVESTILO'!V18,"")</f>
        <v>3   A3</v>
      </c>
      <c r="H12" s="405"/>
      <c r="I12" s="406">
        <f>IF(LEN('1-6'!B18)&gt;0,'1-6'!K18,"")</f>
        <v>0</v>
      </c>
      <c r="J12" s="407"/>
    </row>
    <row r="13" spans="7:10" ht="23.25" customHeight="1" x14ac:dyDescent="0.2">
      <c r="G13" s="404" t="str">
        <f>+IF(LEN('OSNOVNA PLAČA'!B13)&gt;0,'LETNO OBVESTILO'!V19,"")</f>
        <v>4   A4</v>
      </c>
      <c r="H13" s="405"/>
      <c r="I13" s="406">
        <f>IF(LEN('1-6'!B19)&gt;0,'1-6'!K19,"")</f>
        <v>0</v>
      </c>
      <c r="J13" s="407"/>
    </row>
    <row r="14" spans="7:10" ht="23.25" customHeight="1" x14ac:dyDescent="0.2">
      <c r="G14" s="404" t="str">
        <f>+IF(LEN('OSNOVNA PLAČA'!B14)&gt;0,'LETNO OBVESTILO'!V20,"")</f>
        <v>5   A5</v>
      </c>
      <c r="H14" s="405"/>
      <c r="I14" s="406">
        <f>IF(LEN('1-6'!B20)&gt;0,'1-6'!K20,"")</f>
        <v>0</v>
      </c>
      <c r="J14" s="407"/>
    </row>
    <row r="15" spans="7:10" ht="23.25" customHeight="1" x14ac:dyDescent="0.2">
      <c r="G15" s="404" t="str">
        <f>+IF(LEN('OSNOVNA PLAČA'!B15)&gt;0,'LETNO OBVESTILO'!V21,"")</f>
        <v>6   A6</v>
      </c>
      <c r="H15" s="405"/>
      <c r="I15" s="406">
        <f>IF(LEN('1-6'!B21)&gt;0,'1-6'!K21,"")</f>
        <v>0</v>
      </c>
      <c r="J15" s="407"/>
    </row>
    <row r="16" spans="7:10" ht="23.25" customHeight="1" x14ac:dyDescent="0.2">
      <c r="G16" s="404" t="str">
        <f>+IF(LEN('OSNOVNA PLAČA'!B16)&gt;0,'LETNO OBVESTILO'!V22,"")</f>
        <v>7   A7</v>
      </c>
      <c r="H16" s="405"/>
      <c r="I16" s="406">
        <f>IF(LEN('1-6'!B22)&gt;0,'1-6'!K22,"")</f>
        <v>0</v>
      </c>
      <c r="J16" s="407"/>
    </row>
    <row r="17" spans="7:10" ht="23.25" customHeight="1" x14ac:dyDescent="0.2">
      <c r="G17" s="404" t="str">
        <f>+IF(LEN('OSNOVNA PLAČA'!B17)&gt;0,'LETNO OBVESTILO'!V23,"")</f>
        <v>8   A8</v>
      </c>
      <c r="H17" s="405"/>
      <c r="I17" s="406">
        <f>IF(LEN('1-6'!B23)&gt;0,'1-6'!K23,"")</f>
        <v>0</v>
      </c>
      <c r="J17" s="407"/>
    </row>
    <row r="18" spans="7:10" ht="23.25" customHeight="1" x14ac:dyDescent="0.2">
      <c r="G18" s="404" t="str">
        <f>+IF(LEN('OSNOVNA PLAČA'!B18)&gt;0,'LETNO OBVESTILO'!V24,"")</f>
        <v>9   A9</v>
      </c>
      <c r="H18" s="405"/>
      <c r="I18" s="406">
        <f>IF(LEN('1-6'!B24)&gt;0,'1-6'!K24,"")</f>
        <v>0</v>
      </c>
      <c r="J18" s="407"/>
    </row>
    <row r="19" spans="7:10" ht="23.25" customHeight="1" x14ac:dyDescent="0.2">
      <c r="G19" s="404" t="str">
        <f>+IF(LEN('OSNOVNA PLAČA'!B19)&gt;0,'LETNO OBVESTILO'!V25,"")</f>
        <v>10   A10</v>
      </c>
      <c r="H19" s="405"/>
      <c r="I19" s="406">
        <f>IF(LEN('1-6'!B25)&gt;0,'1-6'!K25,"")</f>
        <v>0</v>
      </c>
      <c r="J19" s="407"/>
    </row>
    <row r="20" spans="7:10" ht="23.25" customHeight="1" x14ac:dyDescent="0.2">
      <c r="G20" s="404" t="str">
        <f>+IF(LEN('OSNOVNA PLAČA'!B20)&gt;0,'LETNO OBVESTILO'!V26,"")</f>
        <v>11   A11</v>
      </c>
      <c r="H20" s="405"/>
      <c r="I20" s="406">
        <f>IF(LEN('1-6'!B26)&gt;0,'1-6'!K26,"")</f>
        <v>0</v>
      </c>
      <c r="J20" s="407"/>
    </row>
    <row r="21" spans="7:10" ht="23.25" customHeight="1" x14ac:dyDescent="0.2">
      <c r="G21" s="404" t="str">
        <f>+IF(LEN('OSNOVNA PLAČA'!B21)&gt;0,'LETNO OBVESTILO'!V27,"")</f>
        <v>12   A12</v>
      </c>
      <c r="H21" s="405"/>
      <c r="I21" s="406">
        <f>IF(LEN('1-6'!B27)&gt;0,'1-6'!K27,"")</f>
        <v>0</v>
      </c>
      <c r="J21" s="407"/>
    </row>
    <row r="22" spans="7:10" ht="23.25" customHeight="1" x14ac:dyDescent="0.2">
      <c r="G22" s="404" t="str">
        <f>+IF(LEN('OSNOVNA PLAČA'!B22)&gt;0,'LETNO OBVESTILO'!V28,"")</f>
        <v>13   A13</v>
      </c>
      <c r="H22" s="405"/>
      <c r="I22" s="406">
        <f>IF(LEN('1-6'!B28)&gt;0,'1-6'!K28,"")</f>
        <v>0</v>
      </c>
      <c r="J22" s="407"/>
    </row>
    <row r="23" spans="7:10" ht="23.25" customHeight="1" x14ac:dyDescent="0.2">
      <c r="G23" s="404" t="str">
        <f>+IF(LEN('OSNOVNA PLAČA'!B23)&gt;0,'LETNO OBVESTILO'!V29,"")</f>
        <v>14   A14</v>
      </c>
      <c r="H23" s="405"/>
      <c r="I23" s="406">
        <f>IF(LEN('1-6'!B29)&gt;0,'1-6'!K29,"")</f>
        <v>0</v>
      </c>
      <c r="J23" s="407"/>
    </row>
    <row r="24" spans="7:10" ht="23.25" customHeight="1" x14ac:dyDescent="0.2">
      <c r="G24" s="404" t="str">
        <f>+IF(LEN('OSNOVNA PLAČA'!B24)&gt;0,'LETNO OBVESTILO'!V30,"")</f>
        <v>15   A15</v>
      </c>
      <c r="H24" s="405"/>
      <c r="I24" s="406">
        <f>IF(LEN('1-6'!B30)&gt;0,'1-6'!K30,"")</f>
        <v>0</v>
      </c>
      <c r="J24" s="407"/>
    </row>
    <row r="25" spans="7:10" ht="23.25" customHeight="1" x14ac:dyDescent="0.2">
      <c r="G25" s="404" t="str">
        <f>+IF(LEN('OSNOVNA PLAČA'!B25)&gt;0,'LETNO OBVESTILO'!V31,"")</f>
        <v>16   A16</v>
      </c>
      <c r="H25" s="405"/>
      <c r="I25" s="406">
        <f>IF(LEN('1-6'!B31)&gt;0,'1-6'!K31,"")</f>
        <v>0</v>
      </c>
      <c r="J25" s="407"/>
    </row>
    <row r="26" spans="7:10" ht="23.25" customHeight="1" x14ac:dyDescent="0.2">
      <c r="G26" s="404" t="str">
        <f>+IF(LEN('OSNOVNA PLAČA'!B26)&gt;0,'LETNO OBVESTILO'!V32,"")</f>
        <v>17   A17</v>
      </c>
      <c r="H26" s="405"/>
      <c r="I26" s="406">
        <f>IF(LEN('1-6'!B32)&gt;0,'1-6'!K32,"")</f>
        <v>0</v>
      </c>
      <c r="J26" s="407"/>
    </row>
    <row r="27" spans="7:10" ht="23.25" customHeight="1" x14ac:dyDescent="0.2">
      <c r="G27" s="404" t="str">
        <f>+IF(LEN('OSNOVNA PLAČA'!B27)&gt;0,'LETNO OBVESTILO'!V33,"")</f>
        <v>18   A18</v>
      </c>
      <c r="H27" s="405"/>
      <c r="I27" s="406">
        <f>IF(LEN('1-6'!B33)&gt;0,'1-6'!K33,"")</f>
        <v>0</v>
      </c>
      <c r="J27" s="407"/>
    </row>
    <row r="28" spans="7:10" ht="23.25" customHeight="1" x14ac:dyDescent="0.2">
      <c r="G28" s="404" t="str">
        <f>+IF(LEN('OSNOVNA PLAČA'!B28)&gt;0,'LETNO OBVESTILO'!V34,"")</f>
        <v>19   A19</v>
      </c>
      <c r="H28" s="405"/>
      <c r="I28" s="406">
        <f>IF(LEN('1-6'!B34)&gt;0,'1-6'!K34,"")</f>
        <v>0</v>
      </c>
      <c r="J28" s="407"/>
    </row>
    <row r="29" spans="7:10" ht="23.25" customHeight="1" x14ac:dyDescent="0.2">
      <c r="G29" s="404" t="str">
        <f>+IF(LEN('OSNOVNA PLAČA'!B29)&gt;0,'LETNO OBVESTILO'!V35,"")</f>
        <v>20   A20</v>
      </c>
      <c r="H29" s="405"/>
      <c r="I29" s="406">
        <f>IF(LEN('1-6'!B35)&gt;0,'1-6'!K35,"")</f>
        <v>0</v>
      </c>
      <c r="J29" s="407"/>
    </row>
    <row r="30" spans="7:10" ht="23.25" customHeight="1" x14ac:dyDescent="0.2">
      <c r="G30" s="404" t="str">
        <f>+IF(LEN('OSNOVNA PLAČA'!B30)&gt;0,'LETNO OBVESTILO'!V36,"")</f>
        <v>21   A21</v>
      </c>
      <c r="H30" s="405"/>
      <c r="I30" s="406">
        <f>IF(LEN('1-6'!B36)&gt;0,'1-6'!K36,"")</f>
        <v>0</v>
      </c>
      <c r="J30" s="407"/>
    </row>
    <row r="31" spans="7:10" ht="23.25" customHeight="1" x14ac:dyDescent="0.2">
      <c r="G31" s="404" t="str">
        <f>+IF(LEN('OSNOVNA PLAČA'!B31)&gt;0,'LETNO OBVESTILO'!V37,"")</f>
        <v>22   A22</v>
      </c>
      <c r="H31" s="405"/>
      <c r="I31" s="406">
        <f>IF(LEN('1-6'!B37)&gt;0,'1-6'!K37,"")</f>
        <v>0</v>
      </c>
      <c r="J31" s="407"/>
    </row>
    <row r="32" spans="7:10" ht="23.25" customHeight="1" x14ac:dyDescent="0.2">
      <c r="G32" s="404" t="str">
        <f>+IF(LEN('OSNOVNA PLAČA'!B32)&gt;0,'LETNO OBVESTILO'!V38,"")</f>
        <v>23   A23</v>
      </c>
      <c r="H32" s="405"/>
      <c r="I32" s="406">
        <f>IF(LEN('1-6'!B38)&gt;0,'1-6'!K38,"")</f>
        <v>0</v>
      </c>
      <c r="J32" s="407"/>
    </row>
    <row r="33" spans="7:10" ht="23.25" customHeight="1" x14ac:dyDescent="0.2">
      <c r="G33" s="404" t="str">
        <f>+IF(LEN('OSNOVNA PLAČA'!B33)&gt;0,'LETNO OBVESTILO'!V39,"")</f>
        <v>24   A24</v>
      </c>
      <c r="H33" s="405"/>
      <c r="I33" s="406">
        <f>IF(LEN('1-6'!B39)&gt;0,'1-6'!K39,"")</f>
        <v>0</v>
      </c>
      <c r="J33" s="407"/>
    </row>
    <row r="34" spans="7:10" ht="23.25" customHeight="1" x14ac:dyDescent="0.2">
      <c r="G34" s="404" t="str">
        <f>+IF(LEN('OSNOVNA PLAČA'!B34)&gt;0,'LETNO OBVESTILO'!V40,"")</f>
        <v>25   A25</v>
      </c>
      <c r="H34" s="405"/>
      <c r="I34" s="406">
        <f>IF(LEN('1-6'!B40)&gt;0,'1-6'!K40,"")</f>
        <v>0</v>
      </c>
      <c r="J34" s="407"/>
    </row>
    <row r="35" spans="7:10" ht="23.25" customHeight="1" x14ac:dyDescent="0.2">
      <c r="G35" s="404" t="str">
        <f>+IF(LEN('OSNOVNA PLAČA'!B35)&gt;0,'LETNO OBVESTILO'!V41,"")</f>
        <v>26   A26</v>
      </c>
      <c r="H35" s="405"/>
      <c r="I35" s="406">
        <f>IF(LEN('1-6'!B41)&gt;0,'1-6'!K41,"")</f>
        <v>0</v>
      </c>
      <c r="J35" s="407"/>
    </row>
    <row r="36" spans="7:10" ht="23.25" customHeight="1" x14ac:dyDescent="0.2">
      <c r="G36" s="404" t="str">
        <f>+IF(LEN('OSNOVNA PLAČA'!B36)&gt;0,'LETNO OBVESTILO'!V42,"")</f>
        <v>27   A27</v>
      </c>
      <c r="H36" s="405"/>
      <c r="I36" s="406">
        <f>IF(LEN('1-6'!B42)&gt;0,'1-6'!K42,"")</f>
        <v>0</v>
      </c>
      <c r="J36" s="407"/>
    </row>
    <row r="37" spans="7:10" ht="23.25" customHeight="1" x14ac:dyDescent="0.2">
      <c r="G37" s="404" t="str">
        <f>+IF(LEN('OSNOVNA PLAČA'!B37)&gt;0,'LETNO OBVESTILO'!V43,"")</f>
        <v>28   A28</v>
      </c>
      <c r="H37" s="405"/>
      <c r="I37" s="406">
        <f>IF(LEN('1-6'!B43)&gt;0,'1-6'!K43,"")</f>
        <v>0</v>
      </c>
      <c r="J37" s="407"/>
    </row>
    <row r="38" spans="7:10" ht="23.25" customHeight="1" x14ac:dyDescent="0.2">
      <c r="G38" s="404" t="str">
        <f>+IF(LEN('OSNOVNA PLAČA'!B38)&gt;0,'LETNO OBVESTILO'!V44,"")</f>
        <v>29   A29</v>
      </c>
      <c r="H38" s="405"/>
      <c r="I38" s="406">
        <f>IF(LEN('1-6'!B44)&gt;0,'1-6'!K44,"")</f>
        <v>0</v>
      </c>
      <c r="J38" s="407"/>
    </row>
    <row r="39" spans="7:10" ht="23.25" customHeight="1" x14ac:dyDescent="0.2">
      <c r="G39" s="404" t="str">
        <f>+IF(LEN('OSNOVNA PLAČA'!B39)&gt;0,'LETNO OBVESTILO'!V45,"")</f>
        <v>30   A30</v>
      </c>
      <c r="H39" s="405"/>
      <c r="I39" s="406">
        <f>IF(LEN('1-6'!B45)&gt;0,'1-6'!K45,"")</f>
        <v>0</v>
      </c>
      <c r="J39" s="407"/>
    </row>
    <row r="40" spans="7:10" ht="23.25" customHeight="1" x14ac:dyDescent="0.2">
      <c r="G40" s="404" t="str">
        <f>+IF(LEN('OSNOVNA PLAČA'!B40)&gt;0,'LETNO OBVESTILO'!V46,"")</f>
        <v>31   A31</v>
      </c>
      <c r="H40" s="405"/>
      <c r="I40" s="406">
        <f>IF(LEN('1-6'!B46)&gt;0,'1-6'!K46,"")</f>
        <v>0</v>
      </c>
      <c r="J40" s="407"/>
    </row>
    <row r="41" spans="7:10" ht="23.25" customHeight="1" x14ac:dyDescent="0.2">
      <c r="G41" s="404" t="str">
        <f>+IF(LEN('OSNOVNA PLAČA'!B41)&gt;0,'LETNO OBVESTILO'!V47,"")</f>
        <v>32   A32</v>
      </c>
      <c r="H41" s="405"/>
      <c r="I41" s="406">
        <f>IF(LEN('1-6'!B47)&gt;0,'1-6'!K47,"")</f>
        <v>0</v>
      </c>
      <c r="J41" s="407"/>
    </row>
    <row r="42" spans="7:10" ht="23.25" customHeight="1" x14ac:dyDescent="0.2">
      <c r="G42" s="404" t="str">
        <f>+IF(LEN('OSNOVNA PLAČA'!B42)&gt;0,'LETNO OBVESTILO'!V48,"")</f>
        <v>33   A33</v>
      </c>
      <c r="H42" s="405"/>
      <c r="I42" s="406">
        <f>IF(LEN('1-6'!B48)&gt;0,'1-6'!K48,"")</f>
        <v>0</v>
      </c>
      <c r="J42" s="407"/>
    </row>
    <row r="43" spans="7:10" ht="23.25" customHeight="1" x14ac:dyDescent="0.2">
      <c r="G43" s="404" t="str">
        <f>+IF(LEN('OSNOVNA PLAČA'!B43)&gt;0,'LETNO OBVESTILO'!V49,"")</f>
        <v>34   A34</v>
      </c>
      <c r="H43" s="405"/>
      <c r="I43" s="406">
        <f>IF(LEN('1-6'!B49)&gt;0,'1-6'!K49,"")</f>
        <v>0</v>
      </c>
      <c r="J43" s="407"/>
    </row>
    <row r="44" spans="7:10" ht="23.25" customHeight="1" x14ac:dyDescent="0.2">
      <c r="G44" s="404" t="str">
        <f>+IF(LEN('OSNOVNA PLAČA'!B44)&gt;0,'LETNO OBVESTILO'!V50,"")</f>
        <v>35   A35</v>
      </c>
      <c r="H44" s="405"/>
      <c r="I44" s="406">
        <f>IF(LEN('1-6'!B50)&gt;0,'1-6'!K50,"")</f>
        <v>0</v>
      </c>
      <c r="J44" s="407"/>
    </row>
    <row r="45" spans="7:10" ht="23.25" customHeight="1" x14ac:dyDescent="0.2">
      <c r="G45" s="404" t="str">
        <f>+IF(LEN('OSNOVNA PLAČA'!B45)&gt;0,'LETNO OBVESTILO'!V51,"")</f>
        <v>36   A36</v>
      </c>
      <c r="H45" s="405"/>
      <c r="I45" s="406">
        <f>IF(LEN('1-6'!B51)&gt;0,'1-6'!K51,"")</f>
        <v>0</v>
      </c>
      <c r="J45" s="407"/>
    </row>
    <row r="46" spans="7:10" ht="23.25" customHeight="1" x14ac:dyDescent="0.2">
      <c r="G46" s="404" t="str">
        <f>+IF(LEN('OSNOVNA PLAČA'!B46)&gt;0,'LETNO OBVESTILO'!V52,"")</f>
        <v>37   A37</v>
      </c>
      <c r="H46" s="405"/>
      <c r="I46" s="406">
        <f>IF(LEN('1-6'!B52)&gt;0,'1-6'!K52,"")</f>
        <v>0</v>
      </c>
      <c r="J46" s="407"/>
    </row>
    <row r="47" spans="7:10" ht="23.25" customHeight="1" x14ac:dyDescent="0.2">
      <c r="G47" s="404" t="str">
        <f>+IF(LEN('OSNOVNA PLAČA'!B47)&gt;0,'LETNO OBVESTILO'!V53,"")</f>
        <v>38   A38</v>
      </c>
      <c r="H47" s="405"/>
      <c r="I47" s="406">
        <f>IF(LEN('1-6'!B53)&gt;0,'1-6'!K53,"")</f>
        <v>0</v>
      </c>
      <c r="J47" s="407"/>
    </row>
    <row r="48" spans="7:10" ht="23.25" customHeight="1" x14ac:dyDescent="0.2">
      <c r="G48" s="404" t="str">
        <f>+IF(LEN('OSNOVNA PLAČA'!B48)&gt;0,'LETNO OBVESTILO'!V54,"")</f>
        <v>39   A39</v>
      </c>
      <c r="H48" s="405"/>
      <c r="I48" s="406">
        <f>IF(LEN('1-6'!B54)&gt;0,'1-6'!K54,"")</f>
        <v>0</v>
      </c>
      <c r="J48" s="407"/>
    </row>
    <row r="49" spans="7:10" ht="23.25" customHeight="1" x14ac:dyDescent="0.2">
      <c r="G49" s="404" t="str">
        <f>+IF(LEN('OSNOVNA PLAČA'!B49)&gt;0,'LETNO OBVESTILO'!V55,"")</f>
        <v>40   A40</v>
      </c>
      <c r="H49" s="405"/>
      <c r="I49" s="406">
        <f>IF(LEN('1-6'!B55)&gt;0,'1-6'!K55,"")</f>
        <v>0</v>
      </c>
      <c r="J49" s="407"/>
    </row>
    <row r="50" spans="7:10" ht="23.25" customHeight="1" x14ac:dyDescent="0.2">
      <c r="G50" s="404" t="str">
        <f>+IF(LEN('OSNOVNA PLAČA'!B50)&gt;0,'LETNO OBVESTILO'!V56,"")</f>
        <v>41   A41</v>
      </c>
      <c r="H50" s="405"/>
      <c r="I50" s="406">
        <f>IF(LEN('1-6'!B56)&gt;0,'1-6'!K56,"")</f>
        <v>0</v>
      </c>
      <c r="J50" s="407"/>
    </row>
    <row r="51" spans="7:10" ht="23.25" customHeight="1" x14ac:dyDescent="0.2">
      <c r="G51" s="404" t="str">
        <f>+IF(LEN('OSNOVNA PLAČA'!B51)&gt;0,'LETNO OBVESTILO'!V57,"")</f>
        <v>42   A42</v>
      </c>
      <c r="H51" s="405"/>
      <c r="I51" s="406">
        <f>IF(LEN('1-6'!B57)&gt;0,'1-6'!K57,"")</f>
        <v>0</v>
      </c>
      <c r="J51" s="407"/>
    </row>
    <row r="52" spans="7:10" ht="23.25" customHeight="1" x14ac:dyDescent="0.2">
      <c r="G52" s="404" t="str">
        <f>+IF(LEN('OSNOVNA PLAČA'!B52)&gt;0,'LETNO OBVESTILO'!V58,"")</f>
        <v>43   A43</v>
      </c>
      <c r="H52" s="405"/>
      <c r="I52" s="406">
        <f>IF(LEN('1-6'!B58)&gt;0,'1-6'!K58,"")</f>
        <v>0</v>
      </c>
      <c r="J52" s="407"/>
    </row>
    <row r="53" spans="7:10" ht="23.25" customHeight="1" x14ac:dyDescent="0.2">
      <c r="G53" s="404" t="str">
        <f>+IF(LEN('OSNOVNA PLAČA'!B53)&gt;0,'LETNO OBVESTILO'!V59,"")</f>
        <v>44   A44</v>
      </c>
      <c r="H53" s="405"/>
      <c r="I53" s="406">
        <f>IF(LEN('1-6'!B59)&gt;0,'1-6'!K59,"")</f>
        <v>0</v>
      </c>
      <c r="J53" s="407"/>
    </row>
    <row r="54" spans="7:10" ht="23.25" customHeight="1" x14ac:dyDescent="0.2">
      <c r="G54" s="404" t="str">
        <f>+IF(LEN('OSNOVNA PLAČA'!B54)&gt;0,'LETNO OBVESTILO'!V60,"")</f>
        <v>45   A45</v>
      </c>
      <c r="H54" s="405"/>
      <c r="I54" s="406">
        <f>IF(LEN('1-6'!B60)&gt;0,'1-6'!K60,"")</f>
        <v>0</v>
      </c>
      <c r="J54" s="407"/>
    </row>
    <row r="55" spans="7:10" ht="23.25" customHeight="1" x14ac:dyDescent="0.2">
      <c r="G55" s="404" t="str">
        <f>+IF(LEN('OSNOVNA PLAČA'!B55)&gt;0,'LETNO OBVESTILO'!V61,"")</f>
        <v>46   A46</v>
      </c>
      <c r="H55" s="405"/>
      <c r="I55" s="406">
        <f>IF(LEN('1-6'!B61)&gt;0,'1-6'!K61,"")</f>
        <v>0</v>
      </c>
      <c r="J55" s="407"/>
    </row>
    <row r="56" spans="7:10" ht="23.25" customHeight="1" x14ac:dyDescent="0.2">
      <c r="G56" s="404" t="str">
        <f>+IF(LEN('OSNOVNA PLAČA'!B56)&gt;0,'LETNO OBVESTILO'!V62,"")</f>
        <v>47   A47</v>
      </c>
      <c r="H56" s="405"/>
      <c r="I56" s="406">
        <f>IF(LEN('1-6'!B62)&gt;0,'1-6'!K62,"")</f>
        <v>0</v>
      </c>
      <c r="J56" s="407"/>
    </row>
    <row r="57" spans="7:10" ht="23.25" customHeight="1" x14ac:dyDescent="0.2">
      <c r="G57" s="404" t="str">
        <f>+IF(LEN('OSNOVNA PLAČA'!B57)&gt;0,'LETNO OBVESTILO'!V63,"")</f>
        <v>48   A48</v>
      </c>
      <c r="H57" s="405"/>
      <c r="I57" s="406">
        <f>IF(LEN('1-6'!B63)&gt;0,'1-6'!K63,"")</f>
        <v>0</v>
      </c>
      <c r="J57" s="407"/>
    </row>
    <row r="58" spans="7:10" ht="23.25" customHeight="1" x14ac:dyDescent="0.2">
      <c r="G58" s="404" t="str">
        <f>+IF(LEN('OSNOVNA PLAČA'!B58)&gt;0,'LETNO OBVESTILO'!V64,"")</f>
        <v>49   A49</v>
      </c>
      <c r="H58" s="405"/>
      <c r="I58" s="406">
        <f>IF(LEN('1-6'!B64)&gt;0,'1-6'!K64,"")</f>
        <v>0</v>
      </c>
      <c r="J58" s="407"/>
    </row>
    <row r="59" spans="7:10" ht="23.25" customHeight="1" x14ac:dyDescent="0.2">
      <c r="G59" s="404" t="str">
        <f>+IF(LEN('OSNOVNA PLAČA'!B59)&gt;0,'LETNO OBVESTILO'!V65,"")</f>
        <v>50   A50</v>
      </c>
      <c r="H59" s="405"/>
      <c r="I59" s="406">
        <f>IF(LEN('1-6'!B65)&gt;0,'1-6'!K65,"")</f>
        <v>0</v>
      </c>
      <c r="J59" s="407"/>
    </row>
    <row r="60" spans="7:10" ht="23.25" customHeight="1" x14ac:dyDescent="0.2">
      <c r="G60" s="404" t="str">
        <f>+IF(LEN('OSNOVNA PLAČA'!B60)&gt;0,'LETNO OBVESTILO'!V66,"")</f>
        <v>51   A51</v>
      </c>
      <c r="H60" s="405"/>
      <c r="I60" s="406">
        <f>IF(LEN('1-6'!B66)&gt;0,'1-6'!K66,"")</f>
        <v>0</v>
      </c>
      <c r="J60" s="407"/>
    </row>
    <row r="61" spans="7:10" ht="23.25" customHeight="1" x14ac:dyDescent="0.2">
      <c r="G61" s="404" t="str">
        <f>+IF(LEN('OSNOVNA PLAČA'!B61)&gt;0,'LETNO OBVESTILO'!V67,"")</f>
        <v>52   A52</v>
      </c>
      <c r="H61" s="405"/>
      <c r="I61" s="406">
        <f>IF(LEN('1-6'!B67)&gt;0,'1-6'!K67,"")</f>
        <v>0</v>
      </c>
      <c r="J61" s="407"/>
    </row>
    <row r="62" spans="7:10" ht="23.25" customHeight="1" x14ac:dyDescent="0.2">
      <c r="G62" s="404" t="str">
        <f>+IF(LEN('OSNOVNA PLAČA'!B62)&gt;0,'LETNO OBVESTILO'!V68,"")</f>
        <v>53   A53</v>
      </c>
      <c r="H62" s="405"/>
      <c r="I62" s="406">
        <f>IF(LEN('1-6'!B68)&gt;0,'1-6'!K68,"")</f>
        <v>0</v>
      </c>
      <c r="J62" s="407"/>
    </row>
    <row r="63" spans="7:10" ht="23.25" customHeight="1" x14ac:dyDescent="0.2">
      <c r="G63" s="404" t="str">
        <f>+IF(LEN('OSNOVNA PLAČA'!B63)&gt;0,'LETNO OBVESTILO'!V69,"")</f>
        <v>54   A54</v>
      </c>
      <c r="H63" s="405"/>
      <c r="I63" s="406">
        <f>IF(LEN('1-6'!B69)&gt;0,'1-6'!K69,"")</f>
        <v>0</v>
      </c>
      <c r="J63" s="407"/>
    </row>
    <row r="64" spans="7:10" ht="23.25" customHeight="1" x14ac:dyDescent="0.2">
      <c r="G64" s="404" t="str">
        <f>+IF(LEN('OSNOVNA PLAČA'!B64)&gt;0,'LETNO OBVESTILO'!V70,"")</f>
        <v>55   A55</v>
      </c>
      <c r="H64" s="405"/>
      <c r="I64" s="406">
        <f>IF(LEN('1-6'!B70)&gt;0,'1-6'!K70,"")</f>
        <v>0</v>
      </c>
      <c r="J64" s="407"/>
    </row>
    <row r="65" spans="7:10" ht="23.25" customHeight="1" x14ac:dyDescent="0.2">
      <c r="G65" s="404" t="str">
        <f>+IF(LEN('OSNOVNA PLAČA'!B65)&gt;0,'LETNO OBVESTILO'!V71,"")</f>
        <v>56   A56</v>
      </c>
      <c r="H65" s="405"/>
      <c r="I65" s="406">
        <f>IF(LEN('1-6'!B71)&gt;0,'1-6'!K71,"")</f>
        <v>0</v>
      </c>
      <c r="J65" s="407"/>
    </row>
    <row r="66" spans="7:10" ht="23.25" customHeight="1" x14ac:dyDescent="0.2">
      <c r="G66" s="404" t="str">
        <f>+IF(LEN('OSNOVNA PLAČA'!B66)&gt;0,'LETNO OBVESTILO'!V72,"")</f>
        <v>57   A57</v>
      </c>
      <c r="H66" s="405"/>
      <c r="I66" s="406">
        <f>IF(LEN('1-6'!B72)&gt;0,'1-6'!K72,"")</f>
        <v>0</v>
      </c>
      <c r="J66" s="407"/>
    </row>
    <row r="67" spans="7:10" ht="23.25" customHeight="1" x14ac:dyDescent="0.2">
      <c r="G67" s="404" t="str">
        <f>+IF(LEN('OSNOVNA PLAČA'!B67)&gt;0,'LETNO OBVESTILO'!V73,"")</f>
        <v>58   A58</v>
      </c>
      <c r="H67" s="405"/>
      <c r="I67" s="406">
        <f>IF(LEN('1-6'!B73)&gt;0,'1-6'!K73,"")</f>
        <v>0</v>
      </c>
      <c r="J67" s="407"/>
    </row>
    <row r="68" spans="7:10" ht="23.25" customHeight="1" x14ac:dyDescent="0.2">
      <c r="G68" s="404" t="str">
        <f>+IF(LEN('OSNOVNA PLAČA'!B68)&gt;0,'LETNO OBVESTILO'!V74,"")</f>
        <v>59   A59</v>
      </c>
      <c r="H68" s="405"/>
      <c r="I68" s="406">
        <f>IF(LEN('1-6'!B74)&gt;0,'1-6'!K74,"")</f>
        <v>0</v>
      </c>
      <c r="J68" s="407"/>
    </row>
    <row r="69" spans="7:10" ht="23.25" customHeight="1" x14ac:dyDescent="0.2">
      <c r="G69" s="404" t="str">
        <f>+IF(LEN('OSNOVNA PLAČA'!B69)&gt;0,'LETNO OBVESTILO'!V75,"")</f>
        <v>60   A60</v>
      </c>
      <c r="H69" s="405"/>
      <c r="I69" s="406">
        <f>IF(LEN('1-6'!B75)&gt;0,'1-6'!K75,"")</f>
        <v>0</v>
      </c>
      <c r="J69" s="407"/>
    </row>
    <row r="70" spans="7:10" ht="23.25" customHeight="1" x14ac:dyDescent="0.2">
      <c r="G70" s="404" t="str">
        <f>+IF(LEN('OSNOVNA PLAČA'!B70)&gt;0,'LETNO OBVESTILO'!V76,"")</f>
        <v>61   A61</v>
      </c>
      <c r="H70" s="405"/>
      <c r="I70" s="406">
        <f>IF(LEN('1-6'!B76)&gt;0,'1-6'!K76,"")</f>
        <v>0</v>
      </c>
      <c r="J70" s="407"/>
    </row>
    <row r="71" spans="7:10" ht="23.25" customHeight="1" x14ac:dyDescent="0.2">
      <c r="G71" s="404" t="str">
        <f>+IF(LEN('OSNOVNA PLAČA'!B71)&gt;0,'LETNO OBVESTILO'!V77,"")</f>
        <v>62   A62</v>
      </c>
      <c r="H71" s="405"/>
      <c r="I71" s="406">
        <f>IF(LEN('1-6'!B77)&gt;0,'1-6'!K77,"")</f>
        <v>0</v>
      </c>
      <c r="J71" s="407"/>
    </row>
    <row r="72" spans="7:10" ht="23.25" customHeight="1" x14ac:dyDescent="0.2">
      <c r="G72" s="404" t="str">
        <f>+IF(LEN('OSNOVNA PLAČA'!B72)&gt;0,'LETNO OBVESTILO'!V78,"")</f>
        <v>63   A63</v>
      </c>
      <c r="H72" s="405"/>
      <c r="I72" s="406">
        <f>IF(LEN('1-6'!B78)&gt;0,'1-6'!K78,"")</f>
        <v>0</v>
      </c>
      <c r="J72" s="407"/>
    </row>
    <row r="73" spans="7:10" ht="23.25" customHeight="1" x14ac:dyDescent="0.2">
      <c r="G73" s="404" t="str">
        <f>+IF(LEN('OSNOVNA PLAČA'!B73)&gt;0,'LETNO OBVESTILO'!V79,"")</f>
        <v>64   A64</v>
      </c>
      <c r="H73" s="405"/>
      <c r="I73" s="406">
        <f>IF(LEN('1-6'!B79)&gt;0,'1-6'!K79,"")</f>
        <v>0</v>
      </c>
      <c r="J73" s="407"/>
    </row>
    <row r="74" spans="7:10" ht="23.25" customHeight="1" x14ac:dyDescent="0.2">
      <c r="G74" s="404" t="str">
        <f>+IF(LEN('OSNOVNA PLAČA'!B74)&gt;0,'LETNO OBVESTILO'!V80,"")</f>
        <v>65   A65</v>
      </c>
      <c r="H74" s="405"/>
      <c r="I74" s="406">
        <f>IF(LEN('1-6'!B80)&gt;0,'1-6'!K80,"")</f>
        <v>0</v>
      </c>
      <c r="J74" s="407"/>
    </row>
    <row r="75" spans="7:10" ht="23.25" customHeight="1" x14ac:dyDescent="0.2">
      <c r="G75" s="404" t="str">
        <f>+IF(LEN('OSNOVNA PLAČA'!B75)&gt;0,'LETNO OBVESTILO'!V81,"")</f>
        <v>66   A66</v>
      </c>
      <c r="H75" s="405"/>
      <c r="I75" s="406">
        <f>IF(LEN('1-6'!B81)&gt;0,'1-6'!K81,"")</f>
        <v>0</v>
      </c>
      <c r="J75" s="407"/>
    </row>
    <row r="76" spans="7:10" ht="23.25" customHeight="1" x14ac:dyDescent="0.2">
      <c r="G76" s="404" t="str">
        <f>+IF(LEN('OSNOVNA PLAČA'!B76)&gt;0,'LETNO OBVESTILO'!V82,"")</f>
        <v>67   A67</v>
      </c>
      <c r="H76" s="405"/>
      <c r="I76" s="406">
        <f>IF(LEN('1-6'!B82)&gt;0,'1-6'!K82,"")</f>
        <v>0</v>
      </c>
      <c r="J76" s="407"/>
    </row>
    <row r="77" spans="7:10" ht="23.25" customHeight="1" x14ac:dyDescent="0.2">
      <c r="G77" s="404" t="str">
        <f>+IF(LEN('OSNOVNA PLAČA'!B77)&gt;0,'LETNO OBVESTILO'!V83,"")</f>
        <v>68   A68</v>
      </c>
      <c r="H77" s="405"/>
      <c r="I77" s="406">
        <f>IF(LEN('1-6'!B83)&gt;0,'1-6'!K83,"")</f>
        <v>0</v>
      </c>
      <c r="J77" s="407"/>
    </row>
    <row r="78" spans="7:10" ht="23.25" customHeight="1" x14ac:dyDescent="0.2">
      <c r="G78" s="404" t="str">
        <f>+IF(LEN('OSNOVNA PLAČA'!B78)&gt;0,'LETNO OBVESTILO'!V84,"")</f>
        <v>69   A69</v>
      </c>
      <c r="H78" s="405"/>
      <c r="I78" s="406">
        <f>IF(LEN('1-6'!B84)&gt;0,'1-6'!K84,"")</f>
        <v>0</v>
      </c>
      <c r="J78" s="407"/>
    </row>
    <row r="79" spans="7:10" ht="23.25" customHeight="1" x14ac:dyDescent="0.2">
      <c r="G79" s="404" t="str">
        <f>+IF(LEN('OSNOVNA PLAČA'!B79)&gt;0,'LETNO OBVESTILO'!V85,"")</f>
        <v>70   A70</v>
      </c>
      <c r="H79" s="405"/>
      <c r="I79" s="406">
        <f>IF(LEN('1-6'!B85)&gt;0,'1-6'!K85,"")</f>
        <v>0</v>
      </c>
      <c r="J79" s="407"/>
    </row>
    <row r="80" spans="7:10" ht="23.25" customHeight="1" x14ac:dyDescent="0.2">
      <c r="G80" s="404" t="str">
        <f>+IF(LEN('OSNOVNA PLAČA'!B80)&gt;0,'LETNO OBVESTILO'!V86,"")</f>
        <v>71   A71</v>
      </c>
      <c r="H80" s="405"/>
      <c r="I80" s="406">
        <f>IF(LEN('1-6'!B86)&gt;0,'1-6'!K86,"")</f>
        <v>0</v>
      </c>
      <c r="J80" s="407"/>
    </row>
    <row r="81" spans="7:10" ht="23.25" customHeight="1" x14ac:dyDescent="0.2">
      <c r="G81" s="404" t="str">
        <f>+IF(LEN('OSNOVNA PLAČA'!B81)&gt;0,'LETNO OBVESTILO'!V87,"")</f>
        <v>72   A72</v>
      </c>
      <c r="H81" s="405"/>
      <c r="I81" s="406">
        <f>IF(LEN('1-6'!B87)&gt;0,'1-6'!K87,"")</f>
        <v>0</v>
      </c>
      <c r="J81" s="407"/>
    </row>
    <row r="82" spans="7:10" ht="23.25" customHeight="1" x14ac:dyDescent="0.2">
      <c r="G82" s="404" t="str">
        <f>+IF(LEN('OSNOVNA PLAČA'!B82)&gt;0,'LETNO OBVESTILO'!V88,"")</f>
        <v>73   A73</v>
      </c>
      <c r="H82" s="405"/>
      <c r="I82" s="406">
        <f>IF(LEN('1-6'!B88)&gt;0,'1-6'!K88,"")</f>
        <v>0</v>
      </c>
      <c r="J82" s="407"/>
    </row>
    <row r="83" spans="7:10" ht="23.25" customHeight="1" x14ac:dyDescent="0.2">
      <c r="G83" s="404" t="str">
        <f>+IF(LEN('OSNOVNA PLAČA'!B83)&gt;0,'LETNO OBVESTILO'!V89,"")</f>
        <v>74   A74</v>
      </c>
      <c r="H83" s="405"/>
      <c r="I83" s="406">
        <f>IF(LEN('1-6'!B89)&gt;0,'1-6'!K89,"")</f>
        <v>0</v>
      </c>
      <c r="J83" s="407"/>
    </row>
    <row r="84" spans="7:10" ht="23.25" customHeight="1" x14ac:dyDescent="0.2">
      <c r="G84" s="404" t="str">
        <f>+IF(LEN('OSNOVNA PLAČA'!B84)&gt;0,'LETNO OBVESTILO'!V90,"")</f>
        <v>75   A75</v>
      </c>
      <c r="H84" s="405"/>
      <c r="I84" s="406">
        <f>IF(LEN('1-6'!B90)&gt;0,'1-6'!K90,"")</f>
        <v>0</v>
      </c>
      <c r="J84" s="407"/>
    </row>
    <row r="85" spans="7:10" ht="23.25" customHeight="1" x14ac:dyDescent="0.2">
      <c r="G85" s="404" t="str">
        <f>+IF(LEN('OSNOVNA PLAČA'!B85)&gt;0,'LETNO OBVESTILO'!V91,"")</f>
        <v>76   A76</v>
      </c>
      <c r="H85" s="405"/>
      <c r="I85" s="406">
        <f>IF(LEN('1-6'!B91)&gt;0,'1-6'!K91,"")</f>
        <v>0</v>
      </c>
      <c r="J85" s="407"/>
    </row>
    <row r="86" spans="7:10" ht="23.25" customHeight="1" x14ac:dyDescent="0.2">
      <c r="G86" s="404" t="str">
        <f>+IF(LEN('OSNOVNA PLAČA'!B86)&gt;0,'LETNO OBVESTILO'!V92,"")</f>
        <v>77   A77</v>
      </c>
      <c r="H86" s="405"/>
      <c r="I86" s="406">
        <f>IF(LEN('1-6'!B92)&gt;0,'1-6'!K92,"")</f>
        <v>0</v>
      </c>
      <c r="J86" s="407"/>
    </row>
    <row r="87" spans="7:10" ht="23.25" customHeight="1" x14ac:dyDescent="0.2">
      <c r="G87" s="404" t="str">
        <f>+IF(LEN('OSNOVNA PLAČA'!B87)&gt;0,'LETNO OBVESTILO'!V93,"")</f>
        <v>78   A78</v>
      </c>
      <c r="H87" s="405"/>
      <c r="I87" s="406">
        <f>IF(LEN('1-6'!B93)&gt;0,'1-6'!K93,"")</f>
        <v>0</v>
      </c>
      <c r="J87" s="407"/>
    </row>
    <row r="88" spans="7:10" ht="23.25" customHeight="1" x14ac:dyDescent="0.2">
      <c r="G88" s="404" t="str">
        <f>+IF(LEN('OSNOVNA PLAČA'!B88)&gt;0,'LETNO OBVESTILO'!V94,"")</f>
        <v>79   A79</v>
      </c>
      <c r="H88" s="405"/>
      <c r="I88" s="406">
        <f>IF(LEN('1-6'!B94)&gt;0,'1-6'!K94,"")</f>
        <v>0</v>
      </c>
      <c r="J88" s="407"/>
    </row>
    <row r="89" spans="7:10" ht="23.25" customHeight="1" x14ac:dyDescent="0.2">
      <c r="G89" s="404" t="str">
        <f>+IF(LEN('OSNOVNA PLAČA'!B89)&gt;0,'LETNO OBVESTILO'!V95,"")</f>
        <v>80   A80</v>
      </c>
      <c r="H89" s="405"/>
      <c r="I89" s="406">
        <f>IF(LEN('1-6'!B95)&gt;0,'1-6'!K95,"")</f>
        <v>0</v>
      </c>
      <c r="J89" s="407"/>
    </row>
    <row r="90" spans="7:10" ht="23.25" customHeight="1" x14ac:dyDescent="0.2">
      <c r="G90" s="404" t="str">
        <f>+IF(LEN('OSNOVNA PLAČA'!B90)&gt;0,'LETNO OBVESTILO'!V96,"")</f>
        <v>81   A81</v>
      </c>
      <c r="H90" s="405"/>
      <c r="I90" s="406">
        <f>IF(LEN('1-6'!B96)&gt;0,'1-6'!K96,"")</f>
        <v>0</v>
      </c>
      <c r="J90" s="407"/>
    </row>
    <row r="91" spans="7:10" ht="23.25" customHeight="1" x14ac:dyDescent="0.2">
      <c r="G91" s="404" t="str">
        <f>+IF(LEN('OSNOVNA PLAČA'!B91)&gt;0,'LETNO OBVESTILO'!V97,"")</f>
        <v>82   A82</v>
      </c>
      <c r="H91" s="405"/>
      <c r="I91" s="406">
        <f>IF(LEN('1-6'!B97)&gt;0,'1-6'!K97,"")</f>
        <v>0</v>
      </c>
      <c r="J91" s="407"/>
    </row>
    <row r="92" spans="7:10" ht="23.25" customHeight="1" x14ac:dyDescent="0.2">
      <c r="G92" s="404" t="str">
        <f>+IF(LEN('OSNOVNA PLAČA'!B92)&gt;0,'LETNO OBVESTILO'!V98,"")</f>
        <v>83   A83</v>
      </c>
      <c r="H92" s="405"/>
      <c r="I92" s="406">
        <f>IF(LEN('1-6'!B98)&gt;0,'1-6'!K98,"")</f>
        <v>0</v>
      </c>
      <c r="J92" s="407"/>
    </row>
    <row r="93" spans="7:10" ht="23.25" customHeight="1" x14ac:dyDescent="0.2">
      <c r="G93" s="404" t="str">
        <f>+IF(LEN('OSNOVNA PLAČA'!B93)&gt;0,'LETNO OBVESTILO'!V99,"")</f>
        <v>84   A84</v>
      </c>
      <c r="H93" s="405"/>
      <c r="I93" s="406">
        <f>IF(LEN('1-6'!B99)&gt;0,'1-6'!K99,"")</f>
        <v>0</v>
      </c>
      <c r="J93" s="407"/>
    </row>
    <row r="94" spans="7:10" ht="23.25" customHeight="1" x14ac:dyDescent="0.2">
      <c r="G94" s="404" t="str">
        <f>+IF(LEN('OSNOVNA PLAČA'!B94)&gt;0,'LETNO OBVESTILO'!V100,"")</f>
        <v>85   A85</v>
      </c>
      <c r="H94" s="405"/>
      <c r="I94" s="406">
        <f>IF(LEN('1-6'!B100)&gt;0,'1-6'!K100,"")</f>
        <v>0</v>
      </c>
      <c r="J94" s="407"/>
    </row>
    <row r="95" spans="7:10" ht="23.25" customHeight="1" x14ac:dyDescent="0.2">
      <c r="G95" s="404" t="str">
        <f>+IF(LEN('OSNOVNA PLAČA'!B95)&gt;0,'LETNO OBVESTILO'!V101,"")</f>
        <v>86   A86</v>
      </c>
      <c r="H95" s="405"/>
      <c r="I95" s="406">
        <f>IF(LEN('1-6'!B101)&gt;0,'1-6'!K101,"")</f>
        <v>0</v>
      </c>
      <c r="J95" s="407"/>
    </row>
    <row r="96" spans="7:10" ht="23.25" customHeight="1" x14ac:dyDescent="0.2">
      <c r="G96" s="404" t="str">
        <f>+IF(LEN('OSNOVNA PLAČA'!B96)&gt;0,'LETNO OBVESTILO'!V102,"")</f>
        <v>87   A87</v>
      </c>
      <c r="H96" s="405"/>
      <c r="I96" s="406">
        <f>IF(LEN('1-6'!B102)&gt;0,'1-6'!K102,"")</f>
        <v>0</v>
      </c>
      <c r="J96" s="407"/>
    </row>
    <row r="97" spans="7:10" ht="23.25" customHeight="1" x14ac:dyDescent="0.2">
      <c r="G97" s="404" t="str">
        <f>+IF(LEN('OSNOVNA PLAČA'!B97)&gt;0,'LETNO OBVESTILO'!V103,"")</f>
        <v>88   A88</v>
      </c>
      <c r="H97" s="405"/>
      <c r="I97" s="406">
        <f>IF(LEN('1-6'!B103)&gt;0,'1-6'!K103,"")</f>
        <v>0</v>
      </c>
      <c r="J97" s="407"/>
    </row>
    <row r="98" spans="7:10" ht="23.25" customHeight="1" x14ac:dyDescent="0.2">
      <c r="G98" s="404" t="str">
        <f>+IF(LEN('OSNOVNA PLAČA'!B98)&gt;0,'LETNO OBVESTILO'!V104,"")</f>
        <v>89   A89</v>
      </c>
      <c r="H98" s="405"/>
      <c r="I98" s="406">
        <f>IF(LEN('1-6'!B104)&gt;0,'1-6'!K104,"")</f>
        <v>0</v>
      </c>
      <c r="J98" s="407"/>
    </row>
    <row r="99" spans="7:10" ht="23.25" customHeight="1" x14ac:dyDescent="0.2">
      <c r="G99" s="404" t="str">
        <f>+IF(LEN('OSNOVNA PLAČA'!B99)&gt;0,'LETNO OBVESTILO'!V105,"")</f>
        <v>90   A90</v>
      </c>
      <c r="H99" s="405"/>
      <c r="I99" s="406">
        <f>IF(LEN('1-6'!B105)&gt;0,'1-6'!K105,"")</f>
        <v>0</v>
      </c>
      <c r="J99" s="407"/>
    </row>
    <row r="100" spans="7:10" ht="23.25" customHeight="1" x14ac:dyDescent="0.2">
      <c r="G100" s="404" t="str">
        <f>+IF(LEN('OSNOVNA PLAČA'!B100)&gt;0,'LETNO OBVESTILO'!V106,"")</f>
        <v>91   A91</v>
      </c>
      <c r="H100" s="405"/>
      <c r="I100" s="406">
        <f>IF(LEN('1-6'!B106)&gt;0,'1-6'!K106,"")</f>
        <v>0</v>
      </c>
      <c r="J100" s="407"/>
    </row>
    <row r="101" spans="7:10" ht="23.25" customHeight="1" x14ac:dyDescent="0.2">
      <c r="G101" s="404" t="str">
        <f>+IF(LEN('OSNOVNA PLAČA'!B101)&gt;0,'LETNO OBVESTILO'!V107,"")</f>
        <v>92   A92</v>
      </c>
      <c r="H101" s="405"/>
      <c r="I101" s="406">
        <f>IF(LEN('1-6'!B107)&gt;0,'1-6'!K107,"")</f>
        <v>0</v>
      </c>
      <c r="J101" s="407"/>
    </row>
    <row r="102" spans="7:10" ht="23.25" customHeight="1" x14ac:dyDescent="0.2">
      <c r="G102" s="404" t="str">
        <f>+IF(LEN('OSNOVNA PLAČA'!B102)&gt;0,'LETNO OBVESTILO'!V108,"")</f>
        <v>93   A93</v>
      </c>
      <c r="H102" s="405"/>
      <c r="I102" s="406">
        <f>IF(LEN('1-6'!B108)&gt;0,'1-6'!K108,"")</f>
        <v>0</v>
      </c>
      <c r="J102" s="407"/>
    </row>
    <row r="103" spans="7:10" ht="23.25" customHeight="1" x14ac:dyDescent="0.2">
      <c r="G103" s="404" t="str">
        <f>+IF(LEN('OSNOVNA PLAČA'!B103)&gt;0,'LETNO OBVESTILO'!V109,"")</f>
        <v>94   A94</v>
      </c>
      <c r="H103" s="405"/>
      <c r="I103" s="406">
        <f>IF(LEN('1-6'!B109)&gt;0,'1-6'!K109,"")</f>
        <v>0</v>
      </c>
      <c r="J103" s="407"/>
    </row>
    <row r="104" spans="7:10" ht="23.25" customHeight="1" x14ac:dyDescent="0.2">
      <c r="G104" s="404" t="str">
        <f>+IF(LEN('OSNOVNA PLAČA'!B104)&gt;0,'LETNO OBVESTILO'!V110,"")</f>
        <v>95   A95</v>
      </c>
      <c r="H104" s="405"/>
      <c r="I104" s="406">
        <f>IF(LEN('1-6'!B110)&gt;0,'1-6'!K110,"")</f>
        <v>0</v>
      </c>
      <c r="J104" s="407"/>
    </row>
    <row r="105" spans="7:10" ht="23.25" customHeight="1" x14ac:dyDescent="0.2">
      <c r="G105" s="404" t="str">
        <f>+IF(LEN('OSNOVNA PLAČA'!B105)&gt;0,'LETNO OBVESTILO'!V111,"")</f>
        <v>96   A96</v>
      </c>
      <c r="H105" s="405"/>
      <c r="I105" s="406">
        <f>IF(LEN('1-6'!B111)&gt;0,'1-6'!K111,"")</f>
        <v>0</v>
      </c>
      <c r="J105" s="407"/>
    </row>
    <row r="106" spans="7:10" ht="23.25" customHeight="1" x14ac:dyDescent="0.2">
      <c r="G106" s="404" t="str">
        <f>+IF(LEN('OSNOVNA PLAČA'!B106)&gt;0,'LETNO OBVESTILO'!V112,"")</f>
        <v>97   A97</v>
      </c>
      <c r="H106" s="405"/>
      <c r="I106" s="406">
        <f>IF(LEN('1-6'!B112)&gt;0,'1-6'!K112,"")</f>
        <v>0</v>
      </c>
      <c r="J106" s="407"/>
    </row>
    <row r="107" spans="7:10" ht="23.25" customHeight="1" x14ac:dyDescent="0.2">
      <c r="G107" s="404" t="str">
        <f>+IF(LEN('OSNOVNA PLAČA'!B107)&gt;0,'LETNO OBVESTILO'!V113,"")</f>
        <v>98   A98</v>
      </c>
      <c r="H107" s="405"/>
      <c r="I107" s="406">
        <f>IF(LEN('1-6'!B113)&gt;0,'1-6'!K113,"")</f>
        <v>0</v>
      </c>
      <c r="J107" s="407"/>
    </row>
    <row r="108" spans="7:10" ht="23.25" customHeight="1" x14ac:dyDescent="0.2">
      <c r="G108" s="404" t="str">
        <f>+IF(LEN('OSNOVNA PLAČA'!B108)&gt;0,'LETNO OBVESTILO'!V114,"")</f>
        <v>99   A99</v>
      </c>
      <c r="H108" s="405"/>
      <c r="I108" s="406">
        <f>IF(LEN('1-6'!B114)&gt;0,'1-6'!K114,"")</f>
        <v>0</v>
      </c>
      <c r="J108" s="407"/>
    </row>
    <row r="109" spans="7:10" ht="23.25" customHeight="1" thickBot="1" x14ac:dyDescent="0.25">
      <c r="G109" s="408" t="str">
        <f>+IF(LEN('OSNOVNA PLAČA'!B109)&gt;0,'LETNO OBVESTILO'!V115,"")</f>
        <v>100   A100</v>
      </c>
      <c r="H109" s="409"/>
      <c r="I109" s="410">
        <f>IF(LEN('1-6'!B115)&gt;0,'1-6'!K115,"")</f>
        <v>0</v>
      </c>
      <c r="J109" s="411"/>
    </row>
  </sheetData>
  <mergeCells count="2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9087-DA74-4C30-84F0-27558AA932D2}">
  <dimension ref="G1:J109"/>
  <sheetViews>
    <sheetView topLeftCell="B1" workbookViewId="0">
      <selection activeCell="G10" sqref="G10:H10"/>
    </sheetView>
  </sheetViews>
  <sheetFormatPr defaultRowHeight="12.75" x14ac:dyDescent="0.2"/>
  <cols>
    <col min="1" max="5" width="2.28515625" customWidth="1"/>
    <col min="8" max="8" width="41.140625" customWidth="1"/>
    <col min="9" max="9" width="25.5703125" customWidth="1"/>
    <col min="10" max="10" width="39.140625" customWidth="1"/>
  </cols>
  <sheetData>
    <row r="1" spans="7:10" ht="8.25" customHeight="1" x14ac:dyDescent="0.2"/>
    <row r="2" spans="7:10" ht="8.25" customHeight="1" x14ac:dyDescent="0.2"/>
    <row r="3" spans="7:10" ht="8.25" customHeight="1" x14ac:dyDescent="0.2"/>
    <row r="4" spans="7:10" ht="8.25" customHeight="1" x14ac:dyDescent="0.2"/>
    <row r="5" spans="7:10" ht="8.25" customHeight="1" x14ac:dyDescent="0.2"/>
    <row r="6" spans="7:10" ht="23.25" customHeight="1" x14ac:dyDescent="0.2">
      <c r="G6" s="152" t="s">
        <v>242</v>
      </c>
    </row>
    <row r="8" spans="7:10" ht="23.25" customHeight="1" thickBot="1" x14ac:dyDescent="0.25">
      <c r="G8" s="152" t="str">
        <f>"OBDOBJE: julij - december " &amp; 'OSNOVNA PLAČA'!D5</f>
        <v>OBDOBJE: julij - december 2024</v>
      </c>
    </row>
    <row r="9" spans="7:10" ht="23.25" customHeight="1" thickBot="1" x14ac:dyDescent="0.25">
      <c r="G9" s="412" t="s">
        <v>2</v>
      </c>
      <c r="H9" s="413"/>
      <c r="I9" s="413" t="s">
        <v>243</v>
      </c>
      <c r="J9" s="414"/>
    </row>
    <row r="10" spans="7:10" ht="23.25" customHeight="1" x14ac:dyDescent="0.2">
      <c r="G10" s="415" t="str">
        <f>+IF(LEN('OSNOVNA PLAČA'!B10)&gt;0,'LETNO OBVESTILO'!V16,"")</f>
        <v>1   A1</v>
      </c>
      <c r="H10" s="416"/>
      <c r="I10" s="417">
        <f ca="1">IF(LEN('7-12'!B16)&gt;0,'7-12'!K16,"")</f>
        <v>3</v>
      </c>
      <c r="J10" s="418"/>
    </row>
    <row r="11" spans="7:10" ht="23.25" customHeight="1" x14ac:dyDescent="0.2">
      <c r="G11" s="404" t="str">
        <f>+IF(LEN('OSNOVNA PLAČA'!B11)&gt;0,'LETNO OBVESTILO'!V17,"")</f>
        <v>2   A2</v>
      </c>
      <c r="H11" s="405"/>
      <c r="I11" s="406">
        <f ca="1">IF(LEN('7-12'!B17)&gt;0,'7-12'!K17,"")</f>
        <v>0</v>
      </c>
      <c r="J11" s="407"/>
    </row>
    <row r="12" spans="7:10" ht="23.25" customHeight="1" x14ac:dyDescent="0.2">
      <c r="G12" s="404" t="str">
        <f>+IF(LEN('OSNOVNA PLAČA'!B12)&gt;0,'LETNO OBVESTILO'!V18,"")</f>
        <v>3   A3</v>
      </c>
      <c r="H12" s="405"/>
      <c r="I12" s="406">
        <f ca="1">IF(LEN('7-12'!B18)&gt;0,'7-12'!K18,"")</f>
        <v>2</v>
      </c>
      <c r="J12" s="407"/>
    </row>
    <row r="13" spans="7:10" ht="23.25" customHeight="1" x14ac:dyDescent="0.2">
      <c r="G13" s="404" t="str">
        <f>+IF(LEN('OSNOVNA PLAČA'!B13)&gt;0,'LETNO OBVESTILO'!V19,"")</f>
        <v>4   A4</v>
      </c>
      <c r="H13" s="405"/>
      <c r="I13" s="406">
        <f ca="1">IF(LEN('7-12'!B19)&gt;0,'7-12'!K19,"")</f>
        <v>0</v>
      </c>
      <c r="J13" s="407"/>
    </row>
    <row r="14" spans="7:10" ht="23.25" customHeight="1" x14ac:dyDescent="0.2">
      <c r="G14" s="404" t="str">
        <f>+IF(LEN('OSNOVNA PLAČA'!B14)&gt;0,'LETNO OBVESTILO'!V20,"")</f>
        <v>5   A5</v>
      </c>
      <c r="H14" s="405"/>
      <c r="I14" s="406">
        <f ca="1">IF(LEN('7-12'!B20)&gt;0,'7-12'!K20,"")</f>
        <v>0</v>
      </c>
      <c r="J14" s="407"/>
    </row>
    <row r="15" spans="7:10" ht="23.25" customHeight="1" x14ac:dyDescent="0.2">
      <c r="G15" s="404" t="str">
        <f>+IF(LEN('OSNOVNA PLAČA'!B15)&gt;0,'LETNO OBVESTILO'!V21,"")</f>
        <v>6   A6</v>
      </c>
      <c r="H15" s="405"/>
      <c r="I15" s="406">
        <f ca="1">IF(LEN('7-12'!B21)&gt;0,'7-12'!K21,"")</f>
        <v>0</v>
      </c>
      <c r="J15" s="407"/>
    </row>
    <row r="16" spans="7:10" ht="23.25" customHeight="1" x14ac:dyDescent="0.2">
      <c r="G16" s="404" t="str">
        <f>+IF(LEN('OSNOVNA PLAČA'!B16)&gt;0,'LETNO OBVESTILO'!V22,"")</f>
        <v>7   A7</v>
      </c>
      <c r="H16" s="405"/>
      <c r="I16" s="406">
        <f ca="1">IF(LEN('7-12'!B22)&gt;0,'7-12'!K22,"")</f>
        <v>0</v>
      </c>
      <c r="J16" s="407"/>
    </row>
    <row r="17" spans="7:10" ht="23.25" customHeight="1" x14ac:dyDescent="0.2">
      <c r="G17" s="404" t="str">
        <f>+IF(LEN('OSNOVNA PLAČA'!B17)&gt;0,'LETNO OBVESTILO'!V23,"")</f>
        <v>8   A8</v>
      </c>
      <c r="H17" s="405"/>
      <c r="I17" s="406">
        <f ca="1">IF(LEN('7-12'!B23)&gt;0,'7-12'!K23,"")</f>
        <v>0</v>
      </c>
      <c r="J17" s="407"/>
    </row>
    <row r="18" spans="7:10" ht="23.25" customHeight="1" x14ac:dyDescent="0.2">
      <c r="G18" s="404" t="str">
        <f>+IF(LEN('OSNOVNA PLAČA'!B18)&gt;0,'LETNO OBVESTILO'!V24,"")</f>
        <v>9   A9</v>
      </c>
      <c r="H18" s="405"/>
      <c r="I18" s="406">
        <f ca="1">IF(LEN('7-12'!B24)&gt;0,'7-12'!K24,"")</f>
        <v>0</v>
      </c>
      <c r="J18" s="407"/>
    </row>
    <row r="19" spans="7:10" ht="23.25" customHeight="1" x14ac:dyDescent="0.2">
      <c r="G19" s="404" t="str">
        <f>+IF(LEN('OSNOVNA PLAČA'!B19)&gt;0,'LETNO OBVESTILO'!V25,"")</f>
        <v>10   A10</v>
      </c>
      <c r="H19" s="405"/>
      <c r="I19" s="406">
        <f ca="1">IF(LEN('7-12'!B25)&gt;0,'7-12'!K25,"")</f>
        <v>0</v>
      </c>
      <c r="J19" s="407"/>
    </row>
    <row r="20" spans="7:10" ht="23.25" customHeight="1" x14ac:dyDescent="0.2">
      <c r="G20" s="404" t="str">
        <f>+IF(LEN('OSNOVNA PLAČA'!B20)&gt;0,'LETNO OBVESTILO'!V26,"")</f>
        <v>11   A11</v>
      </c>
      <c r="H20" s="405"/>
      <c r="I20" s="406">
        <f ca="1">IF(LEN('7-12'!B26)&gt;0,'7-12'!K26,"")</f>
        <v>0</v>
      </c>
      <c r="J20" s="407"/>
    </row>
    <row r="21" spans="7:10" ht="23.25" customHeight="1" x14ac:dyDescent="0.2">
      <c r="G21" s="404" t="str">
        <f>+IF(LEN('OSNOVNA PLAČA'!B21)&gt;0,'LETNO OBVESTILO'!V27,"")</f>
        <v>12   A12</v>
      </c>
      <c r="H21" s="405"/>
      <c r="I21" s="406">
        <f ca="1">IF(LEN('7-12'!B27)&gt;0,'7-12'!K27,"")</f>
        <v>0</v>
      </c>
      <c r="J21" s="407"/>
    </row>
    <row r="22" spans="7:10" ht="23.25" customHeight="1" x14ac:dyDescent="0.2">
      <c r="G22" s="404" t="str">
        <f>+IF(LEN('OSNOVNA PLAČA'!B22)&gt;0,'LETNO OBVESTILO'!V28,"")</f>
        <v>13   A13</v>
      </c>
      <c r="H22" s="405"/>
      <c r="I22" s="406">
        <f ca="1">IF(LEN('7-12'!B28)&gt;0,'7-12'!K28,"")</f>
        <v>0</v>
      </c>
      <c r="J22" s="407"/>
    </row>
    <row r="23" spans="7:10" ht="23.25" customHeight="1" x14ac:dyDescent="0.2">
      <c r="G23" s="404" t="str">
        <f>+IF(LEN('OSNOVNA PLAČA'!B23)&gt;0,'LETNO OBVESTILO'!V29,"")</f>
        <v>14   A14</v>
      </c>
      <c r="H23" s="405"/>
      <c r="I23" s="406">
        <f ca="1">IF(LEN('7-12'!B29)&gt;0,'7-12'!K29,"")</f>
        <v>0</v>
      </c>
      <c r="J23" s="407"/>
    </row>
    <row r="24" spans="7:10" ht="23.25" customHeight="1" x14ac:dyDescent="0.2">
      <c r="G24" s="404" t="str">
        <f>+IF(LEN('OSNOVNA PLAČA'!B24)&gt;0,'LETNO OBVESTILO'!V30,"")</f>
        <v>15   A15</v>
      </c>
      <c r="H24" s="405"/>
      <c r="I24" s="406">
        <f ca="1">IF(LEN('7-12'!B30)&gt;0,'7-12'!K30,"")</f>
        <v>0</v>
      </c>
      <c r="J24" s="407"/>
    </row>
    <row r="25" spans="7:10" ht="23.25" customHeight="1" x14ac:dyDescent="0.2">
      <c r="G25" s="404" t="str">
        <f>+IF(LEN('OSNOVNA PLAČA'!B25)&gt;0,'LETNO OBVESTILO'!V31,"")</f>
        <v>16   A16</v>
      </c>
      <c r="H25" s="405"/>
      <c r="I25" s="406">
        <f ca="1">IF(LEN('7-12'!B31)&gt;0,'7-12'!K31,"")</f>
        <v>0</v>
      </c>
      <c r="J25" s="407"/>
    </row>
    <row r="26" spans="7:10" ht="23.25" customHeight="1" x14ac:dyDescent="0.2">
      <c r="G26" s="404" t="str">
        <f>+IF(LEN('OSNOVNA PLAČA'!B26)&gt;0,'LETNO OBVESTILO'!V32,"")</f>
        <v>17   A17</v>
      </c>
      <c r="H26" s="405"/>
      <c r="I26" s="406">
        <f ca="1">IF(LEN('7-12'!B32)&gt;0,'7-12'!K32,"")</f>
        <v>0</v>
      </c>
      <c r="J26" s="407"/>
    </row>
    <row r="27" spans="7:10" ht="23.25" customHeight="1" x14ac:dyDescent="0.2">
      <c r="G27" s="404" t="str">
        <f>+IF(LEN('OSNOVNA PLAČA'!B27)&gt;0,'LETNO OBVESTILO'!V33,"")</f>
        <v>18   A18</v>
      </c>
      <c r="H27" s="405"/>
      <c r="I27" s="406">
        <f ca="1">IF(LEN('7-12'!B33)&gt;0,'7-12'!K33,"")</f>
        <v>0</v>
      </c>
      <c r="J27" s="407"/>
    </row>
    <row r="28" spans="7:10" ht="23.25" customHeight="1" x14ac:dyDescent="0.2">
      <c r="G28" s="404" t="str">
        <f>+IF(LEN('OSNOVNA PLAČA'!B28)&gt;0,'LETNO OBVESTILO'!V34,"")</f>
        <v>19   A19</v>
      </c>
      <c r="H28" s="405"/>
      <c r="I28" s="406">
        <f ca="1">IF(LEN('7-12'!B34)&gt;0,'7-12'!K34,"")</f>
        <v>0</v>
      </c>
      <c r="J28" s="407"/>
    </row>
    <row r="29" spans="7:10" ht="23.25" customHeight="1" x14ac:dyDescent="0.2">
      <c r="G29" s="404" t="str">
        <f>+IF(LEN('OSNOVNA PLAČA'!B29)&gt;0,'LETNO OBVESTILO'!V35,"")</f>
        <v>20   A20</v>
      </c>
      <c r="H29" s="405"/>
      <c r="I29" s="406">
        <f ca="1">IF(LEN('7-12'!B35)&gt;0,'7-12'!K35,"")</f>
        <v>0</v>
      </c>
      <c r="J29" s="407"/>
    </row>
    <row r="30" spans="7:10" ht="23.25" customHeight="1" x14ac:dyDescent="0.2">
      <c r="G30" s="404" t="str">
        <f>+IF(LEN('OSNOVNA PLAČA'!B30)&gt;0,'LETNO OBVESTILO'!V36,"")</f>
        <v>21   A21</v>
      </c>
      <c r="H30" s="405"/>
      <c r="I30" s="406">
        <f ca="1">IF(LEN('7-12'!B36)&gt;0,'7-12'!K36,"")</f>
        <v>0</v>
      </c>
      <c r="J30" s="407"/>
    </row>
    <row r="31" spans="7:10" ht="23.25" customHeight="1" x14ac:dyDescent="0.2">
      <c r="G31" s="404" t="str">
        <f>+IF(LEN('OSNOVNA PLAČA'!B31)&gt;0,'LETNO OBVESTILO'!V37,"")</f>
        <v>22   A22</v>
      </c>
      <c r="H31" s="405"/>
      <c r="I31" s="406">
        <f ca="1">IF(LEN('7-12'!B37)&gt;0,'7-12'!K37,"")</f>
        <v>0</v>
      </c>
      <c r="J31" s="407"/>
    </row>
    <row r="32" spans="7:10" ht="23.25" customHeight="1" x14ac:dyDescent="0.2">
      <c r="G32" s="404" t="str">
        <f>+IF(LEN('OSNOVNA PLAČA'!B32)&gt;0,'LETNO OBVESTILO'!V38,"")</f>
        <v>23   A23</v>
      </c>
      <c r="H32" s="405"/>
      <c r="I32" s="406">
        <f ca="1">IF(LEN('7-12'!B38)&gt;0,'7-12'!K38,"")</f>
        <v>0</v>
      </c>
      <c r="J32" s="407"/>
    </row>
    <row r="33" spans="7:10" ht="23.25" customHeight="1" x14ac:dyDescent="0.2">
      <c r="G33" s="404" t="str">
        <f>+IF(LEN('OSNOVNA PLAČA'!B33)&gt;0,'LETNO OBVESTILO'!V39,"")</f>
        <v>24   A24</v>
      </c>
      <c r="H33" s="405"/>
      <c r="I33" s="406">
        <f ca="1">IF(LEN('7-12'!B39)&gt;0,'7-12'!K39,"")</f>
        <v>0</v>
      </c>
      <c r="J33" s="407"/>
    </row>
    <row r="34" spans="7:10" ht="23.25" customHeight="1" x14ac:dyDescent="0.2">
      <c r="G34" s="404" t="str">
        <f>+IF(LEN('OSNOVNA PLAČA'!B34)&gt;0,'LETNO OBVESTILO'!V40,"")</f>
        <v>25   A25</v>
      </c>
      <c r="H34" s="405"/>
      <c r="I34" s="406">
        <f ca="1">IF(LEN('7-12'!B40)&gt;0,'7-12'!K40,"")</f>
        <v>0</v>
      </c>
      <c r="J34" s="407"/>
    </row>
    <row r="35" spans="7:10" ht="23.25" customHeight="1" x14ac:dyDescent="0.2">
      <c r="G35" s="404" t="str">
        <f>+IF(LEN('OSNOVNA PLAČA'!B35)&gt;0,'LETNO OBVESTILO'!V41,"")</f>
        <v>26   A26</v>
      </c>
      <c r="H35" s="405"/>
      <c r="I35" s="406">
        <f ca="1">IF(LEN('7-12'!B41)&gt;0,'7-12'!K41,"")</f>
        <v>0</v>
      </c>
      <c r="J35" s="407"/>
    </row>
    <row r="36" spans="7:10" ht="23.25" customHeight="1" x14ac:dyDescent="0.2">
      <c r="G36" s="404" t="str">
        <f>+IF(LEN('OSNOVNA PLAČA'!B36)&gt;0,'LETNO OBVESTILO'!V42,"")</f>
        <v>27   A27</v>
      </c>
      <c r="H36" s="405"/>
      <c r="I36" s="406">
        <f ca="1">IF(LEN('7-12'!B42)&gt;0,'7-12'!K42,"")</f>
        <v>0</v>
      </c>
      <c r="J36" s="407"/>
    </row>
    <row r="37" spans="7:10" ht="23.25" customHeight="1" x14ac:dyDescent="0.2">
      <c r="G37" s="404" t="str">
        <f>+IF(LEN('OSNOVNA PLAČA'!B37)&gt;0,'LETNO OBVESTILO'!V43,"")</f>
        <v>28   A28</v>
      </c>
      <c r="H37" s="405"/>
      <c r="I37" s="406">
        <f ca="1">IF(LEN('7-12'!B43)&gt;0,'7-12'!K43,"")</f>
        <v>0</v>
      </c>
      <c r="J37" s="407"/>
    </row>
    <row r="38" spans="7:10" ht="23.25" customHeight="1" x14ac:dyDescent="0.2">
      <c r="G38" s="404" t="str">
        <f>+IF(LEN('OSNOVNA PLAČA'!B38)&gt;0,'LETNO OBVESTILO'!V44,"")</f>
        <v>29   A29</v>
      </c>
      <c r="H38" s="405"/>
      <c r="I38" s="406">
        <f ca="1">IF(LEN('7-12'!B44)&gt;0,'7-12'!K44,"")</f>
        <v>0</v>
      </c>
      <c r="J38" s="407"/>
    </row>
    <row r="39" spans="7:10" ht="23.25" customHeight="1" x14ac:dyDescent="0.2">
      <c r="G39" s="404" t="str">
        <f>+IF(LEN('OSNOVNA PLAČA'!B39)&gt;0,'LETNO OBVESTILO'!V45,"")</f>
        <v>30   A30</v>
      </c>
      <c r="H39" s="405"/>
      <c r="I39" s="406">
        <f ca="1">IF(LEN('7-12'!B45)&gt;0,'7-12'!K45,"")</f>
        <v>0</v>
      </c>
      <c r="J39" s="407"/>
    </row>
    <row r="40" spans="7:10" ht="23.25" customHeight="1" x14ac:dyDescent="0.2">
      <c r="G40" s="404" t="str">
        <f>+IF(LEN('OSNOVNA PLAČA'!B40)&gt;0,'LETNO OBVESTILO'!V46,"")</f>
        <v>31   A31</v>
      </c>
      <c r="H40" s="405"/>
      <c r="I40" s="406">
        <f ca="1">IF(LEN('7-12'!B46)&gt;0,'7-12'!K46,"")</f>
        <v>0</v>
      </c>
      <c r="J40" s="407"/>
    </row>
    <row r="41" spans="7:10" ht="23.25" customHeight="1" x14ac:dyDescent="0.2">
      <c r="G41" s="404" t="str">
        <f>+IF(LEN('OSNOVNA PLAČA'!B41)&gt;0,'LETNO OBVESTILO'!V47,"")</f>
        <v>32   A32</v>
      </c>
      <c r="H41" s="405"/>
      <c r="I41" s="406">
        <f ca="1">IF(LEN('7-12'!B47)&gt;0,'7-12'!K47,"")</f>
        <v>0</v>
      </c>
      <c r="J41" s="407"/>
    </row>
    <row r="42" spans="7:10" ht="23.25" customHeight="1" x14ac:dyDescent="0.2">
      <c r="G42" s="404" t="str">
        <f>+IF(LEN('OSNOVNA PLAČA'!B42)&gt;0,'LETNO OBVESTILO'!V48,"")</f>
        <v>33   A33</v>
      </c>
      <c r="H42" s="405"/>
      <c r="I42" s="406">
        <f ca="1">IF(LEN('7-12'!B48)&gt;0,'7-12'!K48,"")</f>
        <v>0</v>
      </c>
      <c r="J42" s="407"/>
    </row>
    <row r="43" spans="7:10" ht="23.25" customHeight="1" x14ac:dyDescent="0.2">
      <c r="G43" s="404" t="str">
        <f>+IF(LEN('OSNOVNA PLAČA'!B43)&gt;0,'LETNO OBVESTILO'!V49,"")</f>
        <v>34   A34</v>
      </c>
      <c r="H43" s="405"/>
      <c r="I43" s="406">
        <f ca="1">IF(LEN('7-12'!B49)&gt;0,'7-12'!K49,"")</f>
        <v>0</v>
      </c>
      <c r="J43" s="407"/>
    </row>
    <row r="44" spans="7:10" ht="23.25" customHeight="1" x14ac:dyDescent="0.2">
      <c r="G44" s="404" t="str">
        <f>+IF(LEN('OSNOVNA PLAČA'!B44)&gt;0,'LETNO OBVESTILO'!V50,"")</f>
        <v>35   A35</v>
      </c>
      <c r="H44" s="405"/>
      <c r="I44" s="406">
        <f ca="1">IF(LEN('7-12'!B50)&gt;0,'7-12'!K50,"")</f>
        <v>0</v>
      </c>
      <c r="J44" s="407"/>
    </row>
    <row r="45" spans="7:10" ht="23.25" customHeight="1" x14ac:dyDescent="0.2">
      <c r="G45" s="404" t="str">
        <f>+IF(LEN('OSNOVNA PLAČA'!B45)&gt;0,'LETNO OBVESTILO'!V51,"")</f>
        <v>36   A36</v>
      </c>
      <c r="H45" s="405"/>
      <c r="I45" s="406">
        <f ca="1">IF(LEN('7-12'!B51)&gt;0,'7-12'!K51,"")</f>
        <v>0</v>
      </c>
      <c r="J45" s="407"/>
    </row>
    <row r="46" spans="7:10" ht="23.25" customHeight="1" x14ac:dyDescent="0.2">
      <c r="G46" s="404" t="str">
        <f>+IF(LEN('OSNOVNA PLAČA'!B46)&gt;0,'LETNO OBVESTILO'!V52,"")</f>
        <v>37   A37</v>
      </c>
      <c r="H46" s="405"/>
      <c r="I46" s="406">
        <f ca="1">IF(LEN('7-12'!B52)&gt;0,'7-12'!K52,"")</f>
        <v>0</v>
      </c>
      <c r="J46" s="407"/>
    </row>
    <row r="47" spans="7:10" ht="23.25" customHeight="1" x14ac:dyDescent="0.2">
      <c r="G47" s="404" t="str">
        <f>+IF(LEN('OSNOVNA PLAČA'!B47)&gt;0,'LETNO OBVESTILO'!V53,"")</f>
        <v>38   A38</v>
      </c>
      <c r="H47" s="405"/>
      <c r="I47" s="406">
        <f ca="1">IF(LEN('7-12'!B53)&gt;0,'7-12'!K53,"")</f>
        <v>0</v>
      </c>
      <c r="J47" s="407"/>
    </row>
    <row r="48" spans="7:10" ht="23.25" customHeight="1" x14ac:dyDescent="0.2">
      <c r="G48" s="404" t="str">
        <f>+IF(LEN('OSNOVNA PLAČA'!B48)&gt;0,'LETNO OBVESTILO'!V54,"")</f>
        <v>39   A39</v>
      </c>
      <c r="H48" s="405"/>
      <c r="I48" s="406">
        <f ca="1">IF(LEN('7-12'!B54)&gt;0,'7-12'!K54,"")</f>
        <v>0</v>
      </c>
      <c r="J48" s="407"/>
    </row>
    <row r="49" spans="7:10" ht="23.25" customHeight="1" x14ac:dyDescent="0.2">
      <c r="G49" s="404" t="str">
        <f>+IF(LEN('OSNOVNA PLAČA'!B49)&gt;0,'LETNO OBVESTILO'!V55,"")</f>
        <v>40   A40</v>
      </c>
      <c r="H49" s="405"/>
      <c r="I49" s="406">
        <f ca="1">IF(LEN('7-12'!B55)&gt;0,'7-12'!K55,"")</f>
        <v>0</v>
      </c>
      <c r="J49" s="407"/>
    </row>
    <row r="50" spans="7:10" ht="23.25" customHeight="1" x14ac:dyDescent="0.2">
      <c r="G50" s="404" t="str">
        <f>+IF(LEN('OSNOVNA PLAČA'!B50)&gt;0,'LETNO OBVESTILO'!V56,"")</f>
        <v>41   A41</v>
      </c>
      <c r="H50" s="405"/>
      <c r="I50" s="406">
        <f ca="1">IF(LEN('7-12'!B56)&gt;0,'7-12'!K56,"")</f>
        <v>0</v>
      </c>
      <c r="J50" s="407"/>
    </row>
    <row r="51" spans="7:10" ht="23.25" customHeight="1" x14ac:dyDescent="0.2">
      <c r="G51" s="404" t="str">
        <f>+IF(LEN('OSNOVNA PLAČA'!B51)&gt;0,'LETNO OBVESTILO'!V57,"")</f>
        <v>42   A42</v>
      </c>
      <c r="H51" s="405"/>
      <c r="I51" s="406">
        <f ca="1">IF(LEN('7-12'!B57)&gt;0,'7-12'!K57,"")</f>
        <v>0</v>
      </c>
      <c r="J51" s="407"/>
    </row>
    <row r="52" spans="7:10" ht="23.25" customHeight="1" x14ac:dyDescent="0.2">
      <c r="G52" s="404" t="str">
        <f>+IF(LEN('OSNOVNA PLAČA'!B52)&gt;0,'LETNO OBVESTILO'!V58,"")</f>
        <v>43   A43</v>
      </c>
      <c r="H52" s="405"/>
      <c r="I52" s="406">
        <f ca="1">IF(LEN('7-12'!B58)&gt;0,'7-12'!K58,"")</f>
        <v>0</v>
      </c>
      <c r="J52" s="407"/>
    </row>
    <row r="53" spans="7:10" ht="23.25" customHeight="1" x14ac:dyDescent="0.2">
      <c r="G53" s="404" t="str">
        <f>+IF(LEN('OSNOVNA PLAČA'!B53)&gt;0,'LETNO OBVESTILO'!V59,"")</f>
        <v>44   A44</v>
      </c>
      <c r="H53" s="405"/>
      <c r="I53" s="406">
        <f ca="1">IF(LEN('7-12'!B59)&gt;0,'7-12'!K59,"")</f>
        <v>0</v>
      </c>
      <c r="J53" s="407"/>
    </row>
    <row r="54" spans="7:10" ht="23.25" customHeight="1" x14ac:dyDescent="0.2">
      <c r="G54" s="404" t="str">
        <f>+IF(LEN('OSNOVNA PLAČA'!B54)&gt;0,'LETNO OBVESTILO'!V60,"")</f>
        <v>45   A45</v>
      </c>
      <c r="H54" s="405"/>
      <c r="I54" s="406">
        <f ca="1">IF(LEN('7-12'!B60)&gt;0,'7-12'!K60,"")</f>
        <v>0</v>
      </c>
      <c r="J54" s="407"/>
    </row>
    <row r="55" spans="7:10" ht="23.25" customHeight="1" x14ac:dyDescent="0.2">
      <c r="G55" s="404" t="str">
        <f>+IF(LEN('OSNOVNA PLAČA'!B55)&gt;0,'LETNO OBVESTILO'!V61,"")</f>
        <v>46   A46</v>
      </c>
      <c r="H55" s="405"/>
      <c r="I55" s="406">
        <f ca="1">IF(LEN('7-12'!B61)&gt;0,'7-12'!K61,"")</f>
        <v>0</v>
      </c>
      <c r="J55" s="407"/>
    </row>
    <row r="56" spans="7:10" ht="23.25" customHeight="1" x14ac:dyDescent="0.2">
      <c r="G56" s="404" t="str">
        <f>+IF(LEN('OSNOVNA PLAČA'!B56)&gt;0,'LETNO OBVESTILO'!V62,"")</f>
        <v>47   A47</v>
      </c>
      <c r="H56" s="405"/>
      <c r="I56" s="406">
        <f ca="1">IF(LEN('7-12'!B62)&gt;0,'7-12'!K62,"")</f>
        <v>0</v>
      </c>
      <c r="J56" s="407"/>
    </row>
    <row r="57" spans="7:10" ht="23.25" customHeight="1" x14ac:dyDescent="0.2">
      <c r="G57" s="404" t="str">
        <f>+IF(LEN('OSNOVNA PLAČA'!B57)&gt;0,'LETNO OBVESTILO'!V63,"")</f>
        <v>48   A48</v>
      </c>
      <c r="H57" s="405"/>
      <c r="I57" s="406">
        <f ca="1">IF(LEN('7-12'!B63)&gt;0,'7-12'!K63,"")</f>
        <v>0</v>
      </c>
      <c r="J57" s="407"/>
    </row>
    <row r="58" spans="7:10" ht="23.25" customHeight="1" x14ac:dyDescent="0.2">
      <c r="G58" s="404" t="str">
        <f>+IF(LEN('OSNOVNA PLAČA'!B58)&gt;0,'LETNO OBVESTILO'!V64,"")</f>
        <v>49   A49</v>
      </c>
      <c r="H58" s="405"/>
      <c r="I58" s="406">
        <f ca="1">IF(LEN('7-12'!B64)&gt;0,'7-12'!K64,"")</f>
        <v>0</v>
      </c>
      <c r="J58" s="407"/>
    </row>
    <row r="59" spans="7:10" ht="23.25" customHeight="1" x14ac:dyDescent="0.2">
      <c r="G59" s="404" t="str">
        <f>+IF(LEN('OSNOVNA PLAČA'!B59)&gt;0,'LETNO OBVESTILO'!V65,"")</f>
        <v>50   A50</v>
      </c>
      <c r="H59" s="405"/>
      <c r="I59" s="406">
        <f ca="1">IF(LEN('7-12'!B65)&gt;0,'7-12'!K65,"")</f>
        <v>0</v>
      </c>
      <c r="J59" s="407"/>
    </row>
    <row r="60" spans="7:10" ht="23.25" customHeight="1" x14ac:dyDescent="0.2">
      <c r="G60" s="404" t="str">
        <f>+IF(LEN('OSNOVNA PLAČA'!B60)&gt;0,'LETNO OBVESTILO'!V66,"")</f>
        <v>51   A51</v>
      </c>
      <c r="H60" s="405"/>
      <c r="I60" s="406">
        <f ca="1">IF(LEN('7-12'!B66)&gt;0,'7-12'!K66,"")</f>
        <v>0</v>
      </c>
      <c r="J60" s="407"/>
    </row>
    <row r="61" spans="7:10" ht="23.25" customHeight="1" x14ac:dyDescent="0.2">
      <c r="G61" s="404" t="str">
        <f>+IF(LEN('OSNOVNA PLAČA'!B61)&gt;0,'LETNO OBVESTILO'!V67,"")</f>
        <v>52   A52</v>
      </c>
      <c r="H61" s="405"/>
      <c r="I61" s="406">
        <f ca="1">IF(LEN('7-12'!B67)&gt;0,'7-12'!K67,"")</f>
        <v>0</v>
      </c>
      <c r="J61" s="407"/>
    </row>
    <row r="62" spans="7:10" ht="23.25" customHeight="1" x14ac:dyDescent="0.2">
      <c r="G62" s="404" t="str">
        <f>+IF(LEN('OSNOVNA PLAČA'!B62)&gt;0,'LETNO OBVESTILO'!V68,"")</f>
        <v>53   A53</v>
      </c>
      <c r="H62" s="405"/>
      <c r="I62" s="406">
        <f ca="1">IF(LEN('7-12'!B68)&gt;0,'7-12'!K68,"")</f>
        <v>0</v>
      </c>
      <c r="J62" s="407"/>
    </row>
    <row r="63" spans="7:10" ht="23.25" customHeight="1" x14ac:dyDescent="0.2">
      <c r="G63" s="404" t="str">
        <f>+IF(LEN('OSNOVNA PLAČA'!B63)&gt;0,'LETNO OBVESTILO'!V69,"")</f>
        <v>54   A54</v>
      </c>
      <c r="H63" s="405"/>
      <c r="I63" s="406">
        <f ca="1">IF(LEN('7-12'!B69)&gt;0,'7-12'!K69,"")</f>
        <v>0</v>
      </c>
      <c r="J63" s="407"/>
    </row>
    <row r="64" spans="7:10" ht="23.25" customHeight="1" x14ac:dyDescent="0.2">
      <c r="G64" s="404" t="str">
        <f>+IF(LEN('OSNOVNA PLAČA'!B64)&gt;0,'LETNO OBVESTILO'!V70,"")</f>
        <v>55   A55</v>
      </c>
      <c r="H64" s="405"/>
      <c r="I64" s="406">
        <f ca="1">IF(LEN('7-12'!B70)&gt;0,'7-12'!K70,"")</f>
        <v>0</v>
      </c>
      <c r="J64" s="407"/>
    </row>
    <row r="65" spans="7:10" ht="23.25" customHeight="1" x14ac:dyDescent="0.2">
      <c r="G65" s="404" t="str">
        <f>+IF(LEN('OSNOVNA PLAČA'!B65)&gt;0,'LETNO OBVESTILO'!V71,"")</f>
        <v>56   A56</v>
      </c>
      <c r="H65" s="405"/>
      <c r="I65" s="406">
        <f ca="1">IF(LEN('7-12'!B71)&gt;0,'7-12'!K71,"")</f>
        <v>0</v>
      </c>
      <c r="J65" s="407"/>
    </row>
    <row r="66" spans="7:10" ht="23.25" customHeight="1" x14ac:dyDescent="0.2">
      <c r="G66" s="404" t="str">
        <f>+IF(LEN('OSNOVNA PLAČA'!B66)&gt;0,'LETNO OBVESTILO'!V72,"")</f>
        <v>57   A57</v>
      </c>
      <c r="H66" s="405"/>
      <c r="I66" s="406">
        <f ca="1">IF(LEN('7-12'!B72)&gt;0,'7-12'!K72,"")</f>
        <v>0</v>
      </c>
      <c r="J66" s="407"/>
    </row>
    <row r="67" spans="7:10" ht="23.25" customHeight="1" x14ac:dyDescent="0.2">
      <c r="G67" s="404" t="str">
        <f>+IF(LEN('OSNOVNA PLAČA'!B67)&gt;0,'LETNO OBVESTILO'!V73,"")</f>
        <v>58   A58</v>
      </c>
      <c r="H67" s="405"/>
      <c r="I67" s="406">
        <f ca="1">IF(LEN('7-12'!B73)&gt;0,'7-12'!K73,"")</f>
        <v>0</v>
      </c>
      <c r="J67" s="407"/>
    </row>
    <row r="68" spans="7:10" ht="23.25" customHeight="1" x14ac:dyDescent="0.2">
      <c r="G68" s="404" t="str">
        <f>+IF(LEN('OSNOVNA PLAČA'!B68)&gt;0,'LETNO OBVESTILO'!V74,"")</f>
        <v>59   A59</v>
      </c>
      <c r="H68" s="405"/>
      <c r="I68" s="406">
        <f ca="1">IF(LEN('7-12'!B74)&gt;0,'7-12'!K74,"")</f>
        <v>0</v>
      </c>
      <c r="J68" s="407"/>
    </row>
    <row r="69" spans="7:10" ht="23.25" customHeight="1" x14ac:dyDescent="0.2">
      <c r="G69" s="404" t="str">
        <f>+IF(LEN('OSNOVNA PLAČA'!B69)&gt;0,'LETNO OBVESTILO'!V75,"")</f>
        <v>60   A60</v>
      </c>
      <c r="H69" s="405"/>
      <c r="I69" s="406">
        <f ca="1">IF(LEN('7-12'!B75)&gt;0,'7-12'!K75,"")</f>
        <v>0</v>
      </c>
      <c r="J69" s="407"/>
    </row>
    <row r="70" spans="7:10" ht="23.25" customHeight="1" x14ac:dyDescent="0.2">
      <c r="G70" s="404" t="str">
        <f>+IF(LEN('OSNOVNA PLAČA'!B70)&gt;0,'LETNO OBVESTILO'!V76,"")</f>
        <v>61   A61</v>
      </c>
      <c r="H70" s="405"/>
      <c r="I70" s="406">
        <f ca="1">IF(LEN('7-12'!B76)&gt;0,'7-12'!K76,"")</f>
        <v>0</v>
      </c>
      <c r="J70" s="407"/>
    </row>
    <row r="71" spans="7:10" ht="23.25" customHeight="1" x14ac:dyDescent="0.2">
      <c r="G71" s="404" t="str">
        <f>+IF(LEN('OSNOVNA PLAČA'!B71)&gt;0,'LETNO OBVESTILO'!V77,"")</f>
        <v>62   A62</v>
      </c>
      <c r="H71" s="405"/>
      <c r="I71" s="406">
        <f ca="1">IF(LEN('7-12'!B77)&gt;0,'7-12'!K77,"")</f>
        <v>0</v>
      </c>
      <c r="J71" s="407"/>
    </row>
    <row r="72" spans="7:10" ht="23.25" customHeight="1" x14ac:dyDescent="0.2">
      <c r="G72" s="404" t="str">
        <f>+IF(LEN('OSNOVNA PLAČA'!B72)&gt;0,'LETNO OBVESTILO'!V78,"")</f>
        <v>63   A63</v>
      </c>
      <c r="H72" s="405"/>
      <c r="I72" s="406">
        <f ca="1">IF(LEN('7-12'!B78)&gt;0,'7-12'!K78,"")</f>
        <v>0</v>
      </c>
      <c r="J72" s="407"/>
    </row>
    <row r="73" spans="7:10" ht="23.25" customHeight="1" x14ac:dyDescent="0.2">
      <c r="G73" s="404" t="str">
        <f>+IF(LEN('OSNOVNA PLAČA'!B73)&gt;0,'LETNO OBVESTILO'!V79,"")</f>
        <v>64   A64</v>
      </c>
      <c r="H73" s="405"/>
      <c r="I73" s="406">
        <f ca="1">IF(LEN('7-12'!B79)&gt;0,'7-12'!K79,"")</f>
        <v>0</v>
      </c>
      <c r="J73" s="407"/>
    </row>
    <row r="74" spans="7:10" ht="23.25" customHeight="1" x14ac:dyDescent="0.2">
      <c r="G74" s="404" t="str">
        <f>+IF(LEN('OSNOVNA PLAČA'!B74)&gt;0,'LETNO OBVESTILO'!V80,"")</f>
        <v>65   A65</v>
      </c>
      <c r="H74" s="405"/>
      <c r="I74" s="406">
        <f ca="1">IF(LEN('7-12'!B80)&gt;0,'7-12'!K80,"")</f>
        <v>0</v>
      </c>
      <c r="J74" s="407"/>
    </row>
    <row r="75" spans="7:10" ht="23.25" customHeight="1" x14ac:dyDescent="0.2">
      <c r="G75" s="404" t="str">
        <f>+IF(LEN('OSNOVNA PLAČA'!B75)&gt;0,'LETNO OBVESTILO'!V81,"")</f>
        <v>66   A66</v>
      </c>
      <c r="H75" s="405"/>
      <c r="I75" s="406">
        <f ca="1">IF(LEN('7-12'!B81)&gt;0,'7-12'!K81,"")</f>
        <v>0</v>
      </c>
      <c r="J75" s="407"/>
    </row>
    <row r="76" spans="7:10" ht="23.25" customHeight="1" x14ac:dyDescent="0.2">
      <c r="G76" s="404" t="str">
        <f>+IF(LEN('OSNOVNA PLAČA'!B76)&gt;0,'LETNO OBVESTILO'!V82,"")</f>
        <v>67   A67</v>
      </c>
      <c r="H76" s="405"/>
      <c r="I76" s="406">
        <f ca="1">IF(LEN('7-12'!B82)&gt;0,'7-12'!K82,"")</f>
        <v>0</v>
      </c>
      <c r="J76" s="407"/>
    </row>
    <row r="77" spans="7:10" ht="23.25" customHeight="1" x14ac:dyDescent="0.2">
      <c r="G77" s="404" t="str">
        <f>+IF(LEN('OSNOVNA PLAČA'!B77)&gt;0,'LETNO OBVESTILO'!V83,"")</f>
        <v>68   A68</v>
      </c>
      <c r="H77" s="405"/>
      <c r="I77" s="406">
        <f ca="1">IF(LEN('7-12'!B83)&gt;0,'7-12'!K83,"")</f>
        <v>0</v>
      </c>
      <c r="J77" s="407"/>
    </row>
    <row r="78" spans="7:10" ht="23.25" customHeight="1" x14ac:dyDescent="0.2">
      <c r="G78" s="404" t="str">
        <f>+IF(LEN('OSNOVNA PLAČA'!B78)&gt;0,'LETNO OBVESTILO'!V84,"")</f>
        <v>69   A69</v>
      </c>
      <c r="H78" s="405"/>
      <c r="I78" s="406">
        <f ca="1">IF(LEN('7-12'!B84)&gt;0,'7-12'!K84,"")</f>
        <v>0</v>
      </c>
      <c r="J78" s="407"/>
    </row>
    <row r="79" spans="7:10" ht="23.25" customHeight="1" x14ac:dyDescent="0.2">
      <c r="G79" s="404" t="str">
        <f>+IF(LEN('OSNOVNA PLAČA'!B79)&gt;0,'LETNO OBVESTILO'!V85,"")</f>
        <v>70   A70</v>
      </c>
      <c r="H79" s="405"/>
      <c r="I79" s="406">
        <f ca="1">IF(LEN('7-12'!B85)&gt;0,'7-12'!K85,"")</f>
        <v>0</v>
      </c>
      <c r="J79" s="407"/>
    </row>
    <row r="80" spans="7:10" ht="23.25" customHeight="1" x14ac:dyDescent="0.2">
      <c r="G80" s="404" t="str">
        <f>+IF(LEN('OSNOVNA PLAČA'!B80)&gt;0,'LETNO OBVESTILO'!V86,"")</f>
        <v>71   A71</v>
      </c>
      <c r="H80" s="405"/>
      <c r="I80" s="406">
        <f ca="1">IF(LEN('7-12'!B86)&gt;0,'7-12'!K86,"")</f>
        <v>0</v>
      </c>
      <c r="J80" s="407"/>
    </row>
    <row r="81" spans="7:10" ht="23.25" customHeight="1" x14ac:dyDescent="0.2">
      <c r="G81" s="404" t="str">
        <f>+IF(LEN('OSNOVNA PLAČA'!B81)&gt;0,'LETNO OBVESTILO'!V87,"")</f>
        <v>72   A72</v>
      </c>
      <c r="H81" s="405"/>
      <c r="I81" s="406">
        <f ca="1">IF(LEN('7-12'!B87)&gt;0,'7-12'!K87,"")</f>
        <v>0</v>
      </c>
      <c r="J81" s="407"/>
    </row>
    <row r="82" spans="7:10" ht="23.25" customHeight="1" x14ac:dyDescent="0.2">
      <c r="G82" s="404" t="str">
        <f>+IF(LEN('OSNOVNA PLAČA'!B82)&gt;0,'LETNO OBVESTILO'!V88,"")</f>
        <v>73   A73</v>
      </c>
      <c r="H82" s="405"/>
      <c r="I82" s="406">
        <f ca="1">IF(LEN('7-12'!B88)&gt;0,'7-12'!K88,"")</f>
        <v>0</v>
      </c>
      <c r="J82" s="407"/>
    </row>
    <row r="83" spans="7:10" ht="23.25" customHeight="1" x14ac:dyDescent="0.2">
      <c r="G83" s="404" t="str">
        <f>+IF(LEN('OSNOVNA PLAČA'!B83)&gt;0,'LETNO OBVESTILO'!V89,"")</f>
        <v>74   A74</v>
      </c>
      <c r="H83" s="405"/>
      <c r="I83" s="406">
        <f ca="1">IF(LEN('7-12'!B89)&gt;0,'7-12'!K89,"")</f>
        <v>0</v>
      </c>
      <c r="J83" s="407"/>
    </row>
    <row r="84" spans="7:10" ht="23.25" customHeight="1" x14ac:dyDescent="0.2">
      <c r="G84" s="404" t="str">
        <f>+IF(LEN('OSNOVNA PLAČA'!B84)&gt;0,'LETNO OBVESTILO'!V90,"")</f>
        <v>75   A75</v>
      </c>
      <c r="H84" s="405"/>
      <c r="I84" s="406">
        <f ca="1">IF(LEN('7-12'!B90)&gt;0,'7-12'!K90,"")</f>
        <v>0</v>
      </c>
      <c r="J84" s="407"/>
    </row>
    <row r="85" spans="7:10" ht="23.25" customHeight="1" x14ac:dyDescent="0.2">
      <c r="G85" s="404" t="str">
        <f>+IF(LEN('OSNOVNA PLAČA'!B85)&gt;0,'LETNO OBVESTILO'!V91,"")</f>
        <v>76   A76</v>
      </c>
      <c r="H85" s="405"/>
      <c r="I85" s="406">
        <f ca="1">IF(LEN('7-12'!B91)&gt;0,'7-12'!K91,"")</f>
        <v>0</v>
      </c>
      <c r="J85" s="407"/>
    </row>
    <row r="86" spans="7:10" ht="23.25" customHeight="1" x14ac:dyDescent="0.2">
      <c r="G86" s="404" t="str">
        <f>+IF(LEN('OSNOVNA PLAČA'!B86)&gt;0,'LETNO OBVESTILO'!V92,"")</f>
        <v>77   A77</v>
      </c>
      <c r="H86" s="405"/>
      <c r="I86" s="406">
        <f ca="1">IF(LEN('7-12'!B92)&gt;0,'7-12'!K92,"")</f>
        <v>0</v>
      </c>
      <c r="J86" s="407"/>
    </row>
    <row r="87" spans="7:10" ht="23.25" customHeight="1" x14ac:dyDescent="0.2">
      <c r="G87" s="404" t="str">
        <f>+IF(LEN('OSNOVNA PLAČA'!B87)&gt;0,'LETNO OBVESTILO'!V93,"")</f>
        <v>78   A78</v>
      </c>
      <c r="H87" s="405"/>
      <c r="I87" s="406">
        <f ca="1">IF(LEN('7-12'!B93)&gt;0,'7-12'!K93,"")</f>
        <v>0</v>
      </c>
      <c r="J87" s="407"/>
    </row>
    <row r="88" spans="7:10" ht="23.25" customHeight="1" x14ac:dyDescent="0.2">
      <c r="G88" s="404" t="str">
        <f>+IF(LEN('OSNOVNA PLAČA'!B88)&gt;0,'LETNO OBVESTILO'!V94,"")</f>
        <v>79   A79</v>
      </c>
      <c r="H88" s="405"/>
      <c r="I88" s="406">
        <f ca="1">IF(LEN('7-12'!B94)&gt;0,'7-12'!K94,"")</f>
        <v>0</v>
      </c>
      <c r="J88" s="407"/>
    </row>
    <row r="89" spans="7:10" ht="23.25" customHeight="1" x14ac:dyDescent="0.2">
      <c r="G89" s="404" t="str">
        <f>+IF(LEN('OSNOVNA PLAČA'!B89)&gt;0,'LETNO OBVESTILO'!V95,"")</f>
        <v>80   A80</v>
      </c>
      <c r="H89" s="405"/>
      <c r="I89" s="406">
        <f ca="1">IF(LEN('7-12'!B95)&gt;0,'7-12'!K95,"")</f>
        <v>0</v>
      </c>
      <c r="J89" s="407"/>
    </row>
    <row r="90" spans="7:10" ht="23.25" customHeight="1" x14ac:dyDescent="0.2">
      <c r="G90" s="404" t="str">
        <f>+IF(LEN('OSNOVNA PLAČA'!B90)&gt;0,'LETNO OBVESTILO'!V96,"")</f>
        <v>81   A81</v>
      </c>
      <c r="H90" s="405"/>
      <c r="I90" s="406">
        <f ca="1">IF(LEN('7-12'!B96)&gt;0,'7-12'!K96,"")</f>
        <v>0</v>
      </c>
      <c r="J90" s="407"/>
    </row>
    <row r="91" spans="7:10" ht="23.25" customHeight="1" x14ac:dyDescent="0.2">
      <c r="G91" s="404" t="str">
        <f>+IF(LEN('OSNOVNA PLAČA'!B91)&gt;0,'LETNO OBVESTILO'!V97,"")</f>
        <v>82   A82</v>
      </c>
      <c r="H91" s="405"/>
      <c r="I91" s="406">
        <f ca="1">IF(LEN('7-12'!B97)&gt;0,'7-12'!K97,"")</f>
        <v>0</v>
      </c>
      <c r="J91" s="407"/>
    </row>
    <row r="92" spans="7:10" ht="23.25" customHeight="1" x14ac:dyDescent="0.2">
      <c r="G92" s="404" t="str">
        <f>+IF(LEN('OSNOVNA PLAČA'!B92)&gt;0,'LETNO OBVESTILO'!V98,"")</f>
        <v>83   A83</v>
      </c>
      <c r="H92" s="405"/>
      <c r="I92" s="406">
        <f ca="1">IF(LEN('7-12'!B98)&gt;0,'7-12'!K98,"")</f>
        <v>0</v>
      </c>
      <c r="J92" s="407"/>
    </row>
    <row r="93" spans="7:10" ht="23.25" customHeight="1" x14ac:dyDescent="0.2">
      <c r="G93" s="404" t="str">
        <f>+IF(LEN('OSNOVNA PLAČA'!B93)&gt;0,'LETNO OBVESTILO'!V99,"")</f>
        <v>84   A84</v>
      </c>
      <c r="H93" s="405"/>
      <c r="I93" s="406">
        <f ca="1">IF(LEN('7-12'!B99)&gt;0,'7-12'!K99,"")</f>
        <v>0</v>
      </c>
      <c r="J93" s="407"/>
    </row>
    <row r="94" spans="7:10" ht="23.25" customHeight="1" x14ac:dyDescent="0.2">
      <c r="G94" s="404" t="str">
        <f>+IF(LEN('OSNOVNA PLAČA'!B94)&gt;0,'LETNO OBVESTILO'!V100,"")</f>
        <v>85   A85</v>
      </c>
      <c r="H94" s="405"/>
      <c r="I94" s="406">
        <f ca="1">IF(LEN('7-12'!B100)&gt;0,'7-12'!K100,"")</f>
        <v>0</v>
      </c>
      <c r="J94" s="407"/>
    </row>
    <row r="95" spans="7:10" ht="23.25" customHeight="1" x14ac:dyDescent="0.2">
      <c r="G95" s="404" t="str">
        <f>+IF(LEN('OSNOVNA PLAČA'!B95)&gt;0,'LETNO OBVESTILO'!V101,"")</f>
        <v>86   A86</v>
      </c>
      <c r="H95" s="405"/>
      <c r="I95" s="406">
        <f ca="1">IF(LEN('7-12'!B101)&gt;0,'7-12'!K101,"")</f>
        <v>0</v>
      </c>
      <c r="J95" s="407"/>
    </row>
    <row r="96" spans="7:10" ht="23.25" customHeight="1" x14ac:dyDescent="0.2">
      <c r="G96" s="404" t="str">
        <f>+IF(LEN('OSNOVNA PLAČA'!B96)&gt;0,'LETNO OBVESTILO'!V102,"")</f>
        <v>87   A87</v>
      </c>
      <c r="H96" s="405"/>
      <c r="I96" s="406">
        <f ca="1">IF(LEN('7-12'!B102)&gt;0,'7-12'!K102,"")</f>
        <v>0</v>
      </c>
      <c r="J96" s="407"/>
    </row>
    <row r="97" spans="7:10" ht="23.25" customHeight="1" x14ac:dyDescent="0.2">
      <c r="G97" s="404" t="str">
        <f>+IF(LEN('OSNOVNA PLAČA'!B97)&gt;0,'LETNO OBVESTILO'!V103,"")</f>
        <v>88   A88</v>
      </c>
      <c r="H97" s="405"/>
      <c r="I97" s="406">
        <f ca="1">IF(LEN('7-12'!B103)&gt;0,'7-12'!K103,"")</f>
        <v>0</v>
      </c>
      <c r="J97" s="407"/>
    </row>
    <row r="98" spans="7:10" ht="23.25" customHeight="1" x14ac:dyDescent="0.2">
      <c r="G98" s="404" t="str">
        <f>+IF(LEN('OSNOVNA PLAČA'!B98)&gt;0,'LETNO OBVESTILO'!V104,"")</f>
        <v>89   A89</v>
      </c>
      <c r="H98" s="405"/>
      <c r="I98" s="406">
        <f ca="1">IF(LEN('7-12'!B104)&gt;0,'7-12'!K104,"")</f>
        <v>0</v>
      </c>
      <c r="J98" s="407"/>
    </row>
    <row r="99" spans="7:10" ht="23.25" customHeight="1" x14ac:dyDescent="0.2">
      <c r="G99" s="404" t="str">
        <f>+IF(LEN('OSNOVNA PLAČA'!B99)&gt;0,'LETNO OBVESTILO'!V105,"")</f>
        <v>90   A90</v>
      </c>
      <c r="H99" s="405"/>
      <c r="I99" s="406">
        <f ca="1">IF(LEN('7-12'!B105)&gt;0,'7-12'!K105,"")</f>
        <v>0</v>
      </c>
      <c r="J99" s="407"/>
    </row>
    <row r="100" spans="7:10" ht="23.25" customHeight="1" x14ac:dyDescent="0.2">
      <c r="G100" s="404" t="str">
        <f>+IF(LEN('OSNOVNA PLAČA'!B100)&gt;0,'LETNO OBVESTILO'!V106,"")</f>
        <v>91   A91</v>
      </c>
      <c r="H100" s="405"/>
      <c r="I100" s="406">
        <f ca="1">IF(LEN('7-12'!B106)&gt;0,'7-12'!K106,"")</f>
        <v>0</v>
      </c>
      <c r="J100" s="407"/>
    </row>
    <row r="101" spans="7:10" ht="23.25" customHeight="1" x14ac:dyDescent="0.2">
      <c r="G101" s="404" t="str">
        <f>+IF(LEN('OSNOVNA PLAČA'!B101)&gt;0,'LETNO OBVESTILO'!V107,"")</f>
        <v>92   A92</v>
      </c>
      <c r="H101" s="405"/>
      <c r="I101" s="406">
        <f ca="1">IF(LEN('7-12'!B107)&gt;0,'7-12'!K107,"")</f>
        <v>0</v>
      </c>
      <c r="J101" s="407"/>
    </row>
    <row r="102" spans="7:10" ht="23.25" customHeight="1" x14ac:dyDescent="0.2">
      <c r="G102" s="404" t="str">
        <f>+IF(LEN('OSNOVNA PLAČA'!B102)&gt;0,'LETNO OBVESTILO'!V108,"")</f>
        <v>93   A93</v>
      </c>
      <c r="H102" s="405"/>
      <c r="I102" s="406">
        <f ca="1">IF(LEN('7-12'!B108)&gt;0,'7-12'!K108,"")</f>
        <v>0</v>
      </c>
      <c r="J102" s="407"/>
    </row>
    <row r="103" spans="7:10" ht="23.25" customHeight="1" x14ac:dyDescent="0.2">
      <c r="G103" s="404" t="str">
        <f>+IF(LEN('OSNOVNA PLAČA'!B103)&gt;0,'LETNO OBVESTILO'!V109,"")</f>
        <v>94   A94</v>
      </c>
      <c r="H103" s="405"/>
      <c r="I103" s="406">
        <f ca="1">IF(LEN('7-12'!B109)&gt;0,'7-12'!K109,"")</f>
        <v>0</v>
      </c>
      <c r="J103" s="407"/>
    </row>
    <row r="104" spans="7:10" ht="23.25" customHeight="1" x14ac:dyDescent="0.2">
      <c r="G104" s="404" t="str">
        <f>+IF(LEN('OSNOVNA PLAČA'!B104)&gt;0,'LETNO OBVESTILO'!V110,"")</f>
        <v>95   A95</v>
      </c>
      <c r="H104" s="405"/>
      <c r="I104" s="406">
        <f ca="1">IF(LEN('7-12'!B110)&gt;0,'7-12'!K110,"")</f>
        <v>0</v>
      </c>
      <c r="J104" s="407"/>
    </row>
    <row r="105" spans="7:10" ht="23.25" customHeight="1" x14ac:dyDescent="0.2">
      <c r="G105" s="404" t="str">
        <f>+IF(LEN('OSNOVNA PLAČA'!B105)&gt;0,'LETNO OBVESTILO'!V111,"")</f>
        <v>96   A96</v>
      </c>
      <c r="H105" s="405"/>
      <c r="I105" s="406">
        <f ca="1">IF(LEN('7-12'!B111)&gt;0,'7-12'!K111,"")</f>
        <v>0</v>
      </c>
      <c r="J105" s="407"/>
    </row>
    <row r="106" spans="7:10" ht="23.25" customHeight="1" x14ac:dyDescent="0.2">
      <c r="G106" s="404" t="str">
        <f>+IF(LEN('OSNOVNA PLAČA'!B106)&gt;0,'LETNO OBVESTILO'!V112,"")</f>
        <v>97   A97</v>
      </c>
      <c r="H106" s="405"/>
      <c r="I106" s="406">
        <f ca="1">IF(LEN('7-12'!B112)&gt;0,'7-12'!K112,"")</f>
        <v>0</v>
      </c>
      <c r="J106" s="407"/>
    </row>
    <row r="107" spans="7:10" ht="23.25" customHeight="1" x14ac:dyDescent="0.2">
      <c r="G107" s="404" t="str">
        <f>+IF(LEN('OSNOVNA PLAČA'!B107)&gt;0,'LETNO OBVESTILO'!V113,"")</f>
        <v>98   A98</v>
      </c>
      <c r="H107" s="405"/>
      <c r="I107" s="406">
        <f ca="1">IF(LEN('7-12'!B113)&gt;0,'7-12'!K113,"")</f>
        <v>0</v>
      </c>
      <c r="J107" s="407"/>
    </row>
    <row r="108" spans="7:10" ht="23.25" customHeight="1" x14ac:dyDescent="0.2">
      <c r="G108" s="404" t="str">
        <f>+IF(LEN('OSNOVNA PLAČA'!B108)&gt;0,'LETNO OBVESTILO'!V114,"")</f>
        <v>99   A99</v>
      </c>
      <c r="H108" s="405"/>
      <c r="I108" s="406">
        <f ca="1">IF(LEN('7-12'!B114)&gt;0,'7-12'!K114,"")</f>
        <v>0</v>
      </c>
      <c r="J108" s="407"/>
    </row>
    <row r="109" spans="7:10" ht="23.25" customHeight="1" thickBot="1" x14ac:dyDescent="0.25">
      <c r="G109" s="408" t="str">
        <f>+IF(LEN('OSNOVNA PLAČA'!B109)&gt;0,'LETNO OBVESTILO'!V115,"")</f>
        <v>100   A100</v>
      </c>
      <c r="H109" s="409"/>
      <c r="I109" s="410">
        <f ca="1">IF(LEN('7-12'!B115)&gt;0,'7-12'!K115,"")</f>
        <v>0</v>
      </c>
      <c r="J109" s="411"/>
    </row>
  </sheetData>
  <mergeCells count="2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2</vt:i4>
      </vt:variant>
    </vt:vector>
  </HeadingPairs>
  <TitlesOfParts>
    <vt:vector size="9" baseType="lpstr">
      <vt:lpstr>OSNOVNA PLAČA</vt:lpstr>
      <vt:lpstr>OBRAČUNANA OSNOVNA PLAČA</vt:lpstr>
      <vt:lpstr>1-6</vt:lpstr>
      <vt:lpstr>7-12</vt:lpstr>
      <vt:lpstr>LETNO OBVESTILO</vt:lpstr>
      <vt:lpstr>SEZNAM 1-6</vt:lpstr>
      <vt:lpstr>SEZNAM 7-12</vt:lpstr>
      <vt:lpstr>'OBRAČUNANA OSNOVNA PLAČA'!Področje_tiskanja</vt:lpstr>
      <vt:lpstr>'OSNOVNA PLAČA'!Področje_tiskanja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Verjnović</dc:creator>
  <cp:lastModifiedBy>Vesna Derenčin</cp:lastModifiedBy>
  <cp:lastPrinted>2008-12-24T07:38:05Z</cp:lastPrinted>
  <dcterms:created xsi:type="dcterms:W3CDTF">2007-05-31T08:52:18Z</dcterms:created>
  <dcterms:modified xsi:type="dcterms:W3CDTF">2024-01-30T09:40:09Z</dcterms:modified>
</cp:coreProperties>
</file>