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DSP\Nepremicnine\SZPD-MJU\POČITNIŠKA DEJAVNOST\2022\MESEČNI NAJEM ENOT\"/>
    </mc:Choice>
  </mc:AlternateContent>
  <xr:revisionPtr revIDLastSave="0" documentId="8_{38BC09A9-F627-40BF-AC44-FC47367346F1}" xr6:coauthVersionLast="47" xr6:coauthVersionMax="47" xr10:uidLastSave="{00000000-0000-0000-0000-000000000000}"/>
  <bookViews>
    <workbookView xWindow="-108" yWindow="-108" windowWidth="23256" windowHeight="12576" xr2:uid="{FCEA3169-2BD1-4153-BF4D-E3130DA5ECE2}"/>
  </bookViews>
  <sheets>
    <sheet name="Seznam enot" sheetId="2" r:id="rId1"/>
  </sheets>
  <definedNames>
    <definedName name="_xlnm.Print_Area" localSheetId="0">'Seznam enot'!$A$1:$K$87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J12" i="2"/>
  <c r="M71" i="2"/>
  <c r="L87" i="2"/>
  <c r="M87" i="2" s="1"/>
  <c r="L84" i="2"/>
  <c r="M84" i="2" s="1"/>
  <c r="L83" i="2"/>
  <c r="M83" i="2" s="1"/>
  <c r="L82" i="2"/>
  <c r="M82" i="2" s="1"/>
  <c r="L81" i="2"/>
  <c r="M81" i="2" s="1"/>
  <c r="L74" i="2"/>
  <c r="M74" i="2" s="1"/>
  <c r="L71" i="2"/>
  <c r="L67" i="2"/>
  <c r="M67" i="2" s="1"/>
  <c r="K62" i="2"/>
  <c r="K61" i="2"/>
  <c r="K47" i="2"/>
  <c r="K46" i="2"/>
  <c r="K43" i="2"/>
  <c r="K42" i="2"/>
  <c r="K41" i="2"/>
  <c r="K40" i="2"/>
  <c r="K37" i="2"/>
  <c r="K34" i="2"/>
  <c r="K33" i="2"/>
  <c r="K32" i="2"/>
  <c r="K31" i="2"/>
  <c r="K30" i="2"/>
  <c r="K27" i="2"/>
  <c r="K26" i="2"/>
  <c r="K23" i="2"/>
  <c r="K22" i="2"/>
  <c r="K21" i="2"/>
  <c r="K20" i="2"/>
  <c r="K17" i="2"/>
  <c r="K16" i="2"/>
  <c r="K15" i="2"/>
  <c r="K14" i="2"/>
  <c r="K13" i="2"/>
  <c r="K12" i="2"/>
  <c r="K11" i="2"/>
  <c r="K8" i="2"/>
  <c r="J62" i="2"/>
  <c r="J61" i="2"/>
  <c r="J58" i="2"/>
  <c r="L58" i="2" s="1"/>
  <c r="M58" i="2" s="1"/>
  <c r="J57" i="2"/>
  <c r="L57" i="2" s="1"/>
  <c r="M57" i="2" s="1"/>
  <c r="J56" i="2"/>
  <c r="L56" i="2" s="1"/>
  <c r="M56" i="2" s="1"/>
  <c r="J55" i="2"/>
  <c r="L55" i="2" s="1"/>
  <c r="M55" i="2" s="1"/>
  <c r="J54" i="2"/>
  <c r="L54" i="2" s="1"/>
  <c r="M54" i="2" s="1"/>
  <c r="J53" i="2"/>
  <c r="L53" i="2" s="1"/>
  <c r="M53" i="2" s="1"/>
  <c r="J52" i="2"/>
  <c r="L52" i="2" s="1"/>
  <c r="M52" i="2" s="1"/>
  <c r="J47" i="2"/>
  <c r="J46" i="2"/>
  <c r="J43" i="2"/>
  <c r="L43" i="2" s="1"/>
  <c r="M43" i="2" s="1"/>
  <c r="J42" i="2"/>
  <c r="J41" i="2"/>
  <c r="J40" i="2"/>
  <c r="J37" i="2"/>
  <c r="L37" i="2" s="1"/>
  <c r="M37" i="2" s="1"/>
  <c r="J34" i="2"/>
  <c r="J33" i="2"/>
  <c r="J32" i="2"/>
  <c r="J31" i="2"/>
  <c r="L31" i="2" s="1"/>
  <c r="M31" i="2" s="1"/>
  <c r="J30" i="2"/>
  <c r="J27" i="2"/>
  <c r="J26" i="2"/>
  <c r="J23" i="2"/>
  <c r="L23" i="2" s="1"/>
  <c r="M23" i="2" s="1"/>
  <c r="J22" i="2"/>
  <c r="J21" i="2"/>
  <c r="J20" i="2"/>
  <c r="J17" i="2"/>
  <c r="L17" i="2" s="1"/>
  <c r="M17" i="2" s="1"/>
  <c r="J16" i="2"/>
  <c r="J15" i="2"/>
  <c r="J14" i="2"/>
  <c r="J13" i="2"/>
  <c r="L13" i="2" s="1"/>
  <c r="M13" i="2" s="1"/>
  <c r="J11" i="2"/>
  <c r="J8" i="2"/>
  <c r="I62" i="2"/>
  <c r="I61" i="2"/>
  <c r="I58" i="2"/>
  <c r="I57" i="2"/>
  <c r="I56" i="2"/>
  <c r="I55" i="2"/>
  <c r="I54" i="2"/>
  <c r="I53" i="2"/>
  <c r="I52" i="2"/>
  <c r="I47" i="2"/>
  <c r="I46" i="2"/>
  <c r="I43" i="2"/>
  <c r="I42" i="2"/>
  <c r="I41" i="2"/>
  <c r="I40" i="2"/>
  <c r="I37" i="2"/>
  <c r="I34" i="2"/>
  <c r="I33" i="2"/>
  <c r="I32" i="2"/>
  <c r="I31" i="2"/>
  <c r="I30" i="2"/>
  <c r="I27" i="2"/>
  <c r="I26" i="2"/>
  <c r="I23" i="2"/>
  <c r="I22" i="2"/>
  <c r="I21" i="2"/>
  <c r="I20" i="2"/>
  <c r="I17" i="2"/>
  <c r="I16" i="2"/>
  <c r="I15" i="2"/>
  <c r="I14" i="2"/>
  <c r="I13" i="2"/>
  <c r="I11" i="2"/>
  <c r="I8" i="2"/>
  <c r="L14" i="2" l="1"/>
  <c r="M14" i="2" s="1"/>
  <c r="L26" i="2"/>
  <c r="M26" i="2" s="1"/>
  <c r="L40" i="2"/>
  <c r="M40" i="2" s="1"/>
  <c r="L15" i="2"/>
  <c r="M15" i="2" s="1"/>
  <c r="L27" i="2"/>
  <c r="M27" i="2" s="1"/>
  <c r="L41" i="2"/>
  <c r="M41" i="2" s="1"/>
  <c r="L16" i="2"/>
  <c r="M16" i="2" s="1"/>
  <c r="L30" i="2"/>
  <c r="M30" i="2" s="1"/>
  <c r="L42" i="2"/>
  <c r="M42" i="2" s="1"/>
  <c r="L12" i="2"/>
  <c r="M12" i="2" s="1"/>
  <c r="L8" i="2"/>
  <c r="M8" i="2" s="1"/>
  <c r="L20" i="2"/>
  <c r="M20" i="2" s="1"/>
  <c r="L32" i="2"/>
  <c r="M32" i="2" s="1"/>
  <c r="L46" i="2"/>
  <c r="M46" i="2" s="1"/>
  <c r="L11" i="2"/>
  <c r="M11" i="2" s="1"/>
  <c r="L21" i="2"/>
  <c r="M21" i="2" s="1"/>
  <c r="L33" i="2"/>
  <c r="M33" i="2" s="1"/>
  <c r="L47" i="2"/>
  <c r="M47" i="2" s="1"/>
  <c r="L61" i="2"/>
  <c r="M61" i="2" s="1"/>
  <c r="L22" i="2"/>
  <c r="M22" i="2" s="1"/>
  <c r="L34" i="2"/>
  <c r="M34" i="2" s="1"/>
  <c r="L62" i="2"/>
  <c r="M62" i="2" s="1"/>
</calcChain>
</file>

<file path=xl/sharedStrings.xml><?xml version="1.0" encoding="utf-8"?>
<sst xmlns="http://schemas.openxmlformats.org/spreadsheetml/2006/main" count="257" uniqueCount="103">
  <si>
    <t>SLOVENIJA</t>
  </si>
  <si>
    <t>HRVAŠKA</t>
  </si>
  <si>
    <t>LOKACIJA/ENOTA</t>
  </si>
  <si>
    <t>TIP</t>
  </si>
  <si>
    <t>lega</t>
  </si>
  <si>
    <t>Červar, Porat:</t>
  </si>
  <si>
    <t>Rožmarin 16</t>
  </si>
  <si>
    <t>hišica</t>
  </si>
  <si>
    <t>pritličje</t>
  </si>
  <si>
    <t>terasa</t>
  </si>
  <si>
    <t>Novigrad,  Šaini, Vinceta iz Kastva  III-A, A2/II in A1:</t>
  </si>
  <si>
    <t>garsonjera B 28/II</t>
  </si>
  <si>
    <t>stanovanje</t>
  </si>
  <si>
    <t>2. nadstropje</t>
  </si>
  <si>
    <t>balkon</t>
  </si>
  <si>
    <t>garsonjera B 33/II</t>
  </si>
  <si>
    <t>garsonjera B 34/II</t>
  </si>
  <si>
    <t>garsonjera B 36/II</t>
  </si>
  <si>
    <t>garsonjera B-26/II</t>
  </si>
  <si>
    <t>garsonjera B5/P</t>
  </si>
  <si>
    <t>atrij (20,55)</t>
  </si>
  <si>
    <t>garsonjera B-32/II</t>
  </si>
  <si>
    <t>Novigrad, Epulonova ul. 3-5:</t>
  </si>
  <si>
    <t>trisobno stanovanje 3/I</t>
  </si>
  <si>
    <t>1. nadstropje</t>
  </si>
  <si>
    <t>dvosobno stanovanje 5/II</t>
  </si>
  <si>
    <t>dvosobno stanovanje 8/III</t>
  </si>
  <si>
    <t>3. nadstropje</t>
  </si>
  <si>
    <t>dvosobno stanovanje 11/IV</t>
  </si>
  <si>
    <t>4. nadstropje</t>
  </si>
  <si>
    <t>Umag, Špina:</t>
  </si>
  <si>
    <t>hiša 68/A</t>
  </si>
  <si>
    <t>hiša 68/B</t>
  </si>
  <si>
    <t>Umag, Pelegrin:</t>
  </si>
  <si>
    <t>hiša A9</t>
  </si>
  <si>
    <t>hiša B5</t>
  </si>
  <si>
    <t>hiša B7</t>
  </si>
  <si>
    <t>hiša L6</t>
  </si>
  <si>
    <t>hiša R7</t>
  </si>
  <si>
    <t>Barbariga, Mandriol pri Puli:</t>
  </si>
  <si>
    <t>apartma</t>
  </si>
  <si>
    <t>pritličje + mansarda</t>
  </si>
  <si>
    <t>enosobno stanovanje št. 161002</t>
  </si>
  <si>
    <t>24,15 (vrt)</t>
  </si>
  <si>
    <t>Dajla:</t>
  </si>
  <si>
    <t>stanovanje 1</t>
  </si>
  <si>
    <t>stanovanje 2</t>
  </si>
  <si>
    <t>nadstropje</t>
  </si>
  <si>
    <t>stanovanje 3</t>
  </si>
  <si>
    <t>stanovanje 4</t>
  </si>
  <si>
    <t xml:space="preserve"> /</t>
  </si>
  <si>
    <t>Počitniško naselje Mareda:</t>
  </si>
  <si>
    <t>dvosobno stanovanje št. 236, blok 9</t>
  </si>
  <si>
    <t>dvosobno stanovanje št. 245, blok 10</t>
  </si>
  <si>
    <t>HRVAŠKA - OTOKI</t>
  </si>
  <si>
    <t>Lošinj, Nerezine, Bučanje:</t>
  </si>
  <si>
    <t>garsonjera št. 865</t>
  </si>
  <si>
    <t>visoko pritličje</t>
  </si>
  <si>
    <t>garsonjera št. 888  pritličje</t>
  </si>
  <si>
    <t>garsonjera št. 888 A</t>
  </si>
  <si>
    <t>hišica št. 103</t>
  </si>
  <si>
    <t>hišica št. 562</t>
  </si>
  <si>
    <t>hišica št. 715</t>
  </si>
  <si>
    <t>hišica št. 356</t>
  </si>
  <si>
    <t>Pag, Novalja, naselje Gajac:</t>
  </si>
  <si>
    <t>apartma A9, št. 52</t>
  </si>
  <si>
    <t>apartma B3-1010-4</t>
  </si>
  <si>
    <t>28 (vrt)</t>
  </si>
  <si>
    <t>ŠTEVILO LEŽIŠČ</t>
  </si>
  <si>
    <t>POVRŠINA  (v m2)</t>
  </si>
  <si>
    <t>VRT  (v m2)</t>
  </si>
  <si>
    <t>PREDLAGANO OBDOBJE ZA MESEČNI NAJEM</t>
  </si>
  <si>
    <t>Resa D-34 - garsonjera</t>
  </si>
  <si>
    <t>5. nadstropje</t>
  </si>
  <si>
    <t>Kope:</t>
  </si>
  <si>
    <t>garsonjera, Jagoda 3</t>
  </si>
  <si>
    <t>Rogla:</t>
  </si>
  <si>
    <t xml:space="preserve">apartma G-96, Gabrova cesta </t>
  </si>
  <si>
    <t>SLOVENIJA - MORJE</t>
  </si>
  <si>
    <t>Portorož, Beli Križ, počitniški dom:</t>
  </si>
  <si>
    <t>apartma 1, Belokriška 72</t>
  </si>
  <si>
    <t>apartma 2, Belokriška 72</t>
  </si>
  <si>
    <t>balkon+terasa</t>
  </si>
  <si>
    <t>apartma 3, Belokriška 72</t>
  </si>
  <si>
    <t>apartma 4, Belokriška 72</t>
  </si>
  <si>
    <t>Portorož, Lucija:</t>
  </si>
  <si>
    <t>dvosobno stanovanje 13/III, Šolska 8</t>
  </si>
  <si>
    <t>Bohinjska Bistrica, Zoisova plana</t>
  </si>
  <si>
    <t>Cena mesečnega najema (8 dni x cena po ceniku izven sezone)</t>
  </si>
  <si>
    <t>1. 10. - 31. 10 (1 mesec)</t>
  </si>
  <si>
    <t>1. 10. - 31. 3 (6 mesecev)</t>
  </si>
  <si>
    <t>1. 10. - 31. 10.</t>
  </si>
  <si>
    <t>5. 9. - 5. 10</t>
  </si>
  <si>
    <t>vključen v znesek elektrike</t>
  </si>
  <si>
    <t>Ljubljana, 6. 6. 2022</t>
  </si>
  <si>
    <t>Strošek prijave in turistične takse na osebo</t>
  </si>
  <si>
    <t>V znesku upoštevan mesečni strošek turistične takse za 1 osebo</t>
  </si>
  <si>
    <t xml:space="preserve">MESEČNI STROŠEK ELEKTRIKE </t>
  </si>
  <si>
    <t xml:space="preserve">MESEČNI STROŠEK VODE </t>
  </si>
  <si>
    <t>SKUPAJ STROŠKI (elektrika + voda)</t>
  </si>
  <si>
    <t>KONČNI ZNESEK MESEČNEGA NAJEMA             (brez turistične takse)</t>
  </si>
  <si>
    <t>TEČAJ HRK</t>
  </si>
  <si>
    <t xml:space="preserve">           SEZNAM POČITNIŠKIH ENOT, KI SO PREDVIDENE ZA MESEČNI NAJEM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</si>
</sst>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\ _S_I_T_-;\-* #,##0.00\ _S_I_T_-;_-* &quot;-&quot;??\ _S_I_T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ont="1" applyAlignment="1">
      <alignment horizontal="center"/>
    </xf>
    <xf numFmtId="165" fontId="0" fillId="0" borderId="0" xfId="0" applyNumberFormat="1" applyFont="1" applyAlignment="1">
      <alignment horizontal="center" wrapText="1"/>
    </xf>
    <xf numFmtId="0" fontId="0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165" fontId="6" fillId="0" borderId="5" xfId="0" applyNumberFormat="1" applyFont="1" applyBorder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5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7" fillId="0" borderId="1" xfId="0" applyFont="1" applyBorder="1"/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65" fontId="6" fillId="0" borderId="5" xfId="0" applyNumberFormat="1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165" fontId="6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0" fontId="9" fillId="0" borderId="0" xfId="0" applyFont="1"/>
    <xf numFmtId="165" fontId="0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0" xfId="0" applyNumberFormat="1" applyFont="1"/>
    <xf numFmtId="164" fontId="2" fillId="0" borderId="1" xfId="0" applyNumberFormat="1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165" fontId="0" fillId="0" borderId="0" xfId="0" applyNumberFormat="1" applyFont="1" applyAlignment="1">
      <alignment wrapText="1"/>
    </xf>
    <xf numFmtId="165" fontId="6" fillId="0" borderId="0" xfId="0" applyNumberFormat="1" applyFont="1" applyBorder="1" applyAlignment="1">
      <alignment wrapText="1"/>
    </xf>
    <xf numFmtId="165" fontId="6" fillId="0" borderId="0" xfId="0" applyNumberFormat="1" applyFont="1" applyAlignment="1">
      <alignment wrapText="1"/>
    </xf>
    <xf numFmtId="165" fontId="0" fillId="0" borderId="1" xfId="0" applyNumberFormat="1" applyFont="1" applyBorder="1" applyAlignment="1">
      <alignment wrapText="1"/>
    </xf>
    <xf numFmtId="165" fontId="5" fillId="0" borderId="0" xfId="0" applyNumberFormat="1" applyFont="1" applyAlignment="1">
      <alignment wrapText="1"/>
    </xf>
    <xf numFmtId="165" fontId="5" fillId="0" borderId="1" xfId="0" applyNumberFormat="1" applyFont="1" applyBorder="1" applyAlignment="1">
      <alignment wrapText="1"/>
    </xf>
    <xf numFmtId="165" fontId="6" fillId="0" borderId="0" xfId="0" applyNumberFormat="1" applyFont="1" applyAlignment="1"/>
    <xf numFmtId="165" fontId="0" fillId="0" borderId="1" xfId="0" applyNumberFormat="1" applyFont="1" applyBorder="1" applyAlignment="1"/>
    <xf numFmtId="165" fontId="0" fillId="0" borderId="0" xfId="0" applyNumberFormat="1" applyFont="1" applyAlignme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164" fontId="6" fillId="3" borderId="1" xfId="0" applyNumberFormat="1" applyFont="1" applyFill="1" applyBorder="1" applyAlignment="1">
      <alignment horizont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7FD7E-95BA-4307-BEF0-88AD90C9D1E2}">
  <sheetPr>
    <tabColor rgb="FFFF0000"/>
    <pageSetUpPr fitToPage="1"/>
  </sheetPr>
  <dimension ref="A1:M88"/>
  <sheetViews>
    <sheetView tabSelected="1" topLeftCell="B4" zoomScale="98" zoomScaleNormal="98" workbookViewId="0">
      <selection activeCell="R7" sqref="R7"/>
    </sheetView>
  </sheetViews>
  <sheetFormatPr defaultRowHeight="14.4" x14ac:dyDescent="0.3"/>
  <cols>
    <col min="1" max="1" width="41.109375" customWidth="1"/>
    <col min="2" max="2" width="17.44140625" customWidth="1"/>
    <col min="3" max="3" width="17.33203125" customWidth="1"/>
    <col min="4" max="4" width="18.88671875" customWidth="1"/>
    <col min="5" max="5" width="14.88671875" style="7" customWidth="1"/>
    <col min="6" max="6" width="17.33203125" style="7" customWidth="1"/>
    <col min="7" max="7" width="23" customWidth="1"/>
    <col min="8" max="8" width="20.88671875" hidden="1" customWidth="1"/>
    <col min="9" max="9" width="16.77734375" customWidth="1"/>
    <col min="10" max="10" width="10" style="58" hidden="1" customWidth="1"/>
    <col min="11" max="11" width="25.33203125" style="58" hidden="1" customWidth="1"/>
    <col min="12" max="12" width="16.5546875" style="58" hidden="1" customWidth="1"/>
    <col min="13" max="13" width="19.88671875" style="59" customWidth="1"/>
  </cols>
  <sheetData>
    <row r="1" spans="1:13" ht="23.4" x14ac:dyDescent="0.45">
      <c r="A1" s="61" t="s">
        <v>102</v>
      </c>
      <c r="B1" s="8"/>
      <c r="C1" s="8"/>
      <c r="D1" s="8"/>
      <c r="E1" s="46"/>
      <c r="F1" s="9"/>
      <c r="G1" s="10"/>
      <c r="H1" s="55" t="s">
        <v>101</v>
      </c>
      <c r="I1" s="56">
        <v>7.5</v>
      </c>
      <c r="J1" s="57"/>
    </row>
    <row r="2" spans="1:13" x14ac:dyDescent="0.3">
      <c r="A2" s="11"/>
      <c r="B2" s="8"/>
      <c r="C2" s="8"/>
      <c r="D2" s="8"/>
      <c r="E2" s="46"/>
      <c r="F2" s="9"/>
      <c r="G2" s="10"/>
      <c r="H2" s="10"/>
      <c r="I2" s="10"/>
      <c r="J2" s="57"/>
    </row>
    <row r="3" spans="1:13" x14ac:dyDescent="0.3">
      <c r="A3" s="12" t="s">
        <v>94</v>
      </c>
      <c r="B3" s="8"/>
      <c r="C3" s="8"/>
      <c r="D3" s="8"/>
      <c r="E3" s="46"/>
      <c r="F3" s="9"/>
      <c r="G3" s="10"/>
      <c r="H3" s="10"/>
      <c r="I3" s="10"/>
      <c r="J3" s="57"/>
    </row>
    <row r="4" spans="1:13" ht="66" customHeight="1" x14ac:dyDescent="0.3">
      <c r="A4" s="16" t="s">
        <v>2</v>
      </c>
      <c r="B4" s="17" t="s">
        <v>68</v>
      </c>
      <c r="C4" s="17" t="s">
        <v>3</v>
      </c>
      <c r="D4" s="17" t="s">
        <v>4</v>
      </c>
      <c r="E4" s="31" t="s">
        <v>69</v>
      </c>
      <c r="F4" s="18" t="s">
        <v>70</v>
      </c>
      <c r="G4" s="32" t="s">
        <v>71</v>
      </c>
      <c r="H4" s="3" t="s">
        <v>88</v>
      </c>
      <c r="I4" s="6" t="s">
        <v>95</v>
      </c>
      <c r="J4" s="44" t="s">
        <v>97</v>
      </c>
      <c r="K4" s="44" t="s">
        <v>98</v>
      </c>
      <c r="L4" s="44" t="s">
        <v>99</v>
      </c>
      <c r="M4" s="62" t="s">
        <v>100</v>
      </c>
    </row>
    <row r="5" spans="1:13" ht="54" customHeight="1" x14ac:dyDescent="0.4">
      <c r="A5" s="36" t="s">
        <v>1</v>
      </c>
      <c r="B5" s="33"/>
      <c r="C5" s="33"/>
      <c r="D5" s="33"/>
      <c r="E5" s="47"/>
      <c r="F5" s="34"/>
      <c r="G5" s="35"/>
      <c r="H5" s="35"/>
      <c r="I5" s="4" t="s">
        <v>96</v>
      </c>
      <c r="J5" s="45"/>
    </row>
    <row r="6" spans="1:13" x14ac:dyDescent="0.3">
      <c r="A6" s="13"/>
      <c r="B6" s="8"/>
      <c r="C6" s="8"/>
      <c r="D6" s="8"/>
      <c r="E6" s="48"/>
      <c r="F6" s="9"/>
      <c r="G6" s="10"/>
      <c r="H6" s="10"/>
      <c r="I6" s="10"/>
      <c r="J6" s="57"/>
    </row>
    <row r="7" spans="1:13" x14ac:dyDescent="0.3">
      <c r="A7" s="13" t="s">
        <v>5</v>
      </c>
      <c r="B7" s="8"/>
      <c r="C7" s="21"/>
      <c r="D7" s="21"/>
      <c r="E7" s="46"/>
      <c r="F7" s="9"/>
      <c r="G7" s="10"/>
      <c r="H7" s="10"/>
      <c r="I7" s="10"/>
      <c r="J7" s="57"/>
    </row>
    <row r="8" spans="1:13" x14ac:dyDescent="0.3">
      <c r="A8" s="24" t="s">
        <v>6</v>
      </c>
      <c r="B8" s="25">
        <v>6</v>
      </c>
      <c r="C8" s="25" t="s">
        <v>7</v>
      </c>
      <c r="D8" s="25" t="s">
        <v>8</v>
      </c>
      <c r="E8" s="49">
        <v>70</v>
      </c>
      <c r="F8" s="27" t="s">
        <v>9</v>
      </c>
      <c r="G8" s="29" t="s">
        <v>90</v>
      </c>
      <c r="H8" s="5">
        <v>336</v>
      </c>
      <c r="I8" s="5">
        <f>240/I1</f>
        <v>32</v>
      </c>
      <c r="J8" s="42">
        <f>84.57/I1</f>
        <v>11.276</v>
      </c>
      <c r="K8" s="2">
        <f>107.35/I1</f>
        <v>14.313333333333333</v>
      </c>
      <c r="L8" s="2">
        <f>J8+K8</f>
        <v>25.589333333333332</v>
      </c>
      <c r="M8" s="60">
        <f>H8+L8</f>
        <v>361.58933333333334</v>
      </c>
    </row>
    <row r="9" spans="1:13" x14ac:dyDescent="0.3">
      <c r="A9" s="11"/>
      <c r="B9" s="21"/>
      <c r="C9" s="21"/>
      <c r="D9" s="21"/>
      <c r="E9" s="46"/>
      <c r="F9" s="9"/>
      <c r="G9" s="8"/>
      <c r="H9" s="43"/>
      <c r="I9" s="43"/>
      <c r="J9" s="57"/>
    </row>
    <row r="10" spans="1:13" x14ac:dyDescent="0.3">
      <c r="A10" s="13" t="s">
        <v>10</v>
      </c>
      <c r="B10" s="21"/>
      <c r="C10" s="21"/>
      <c r="D10" s="21"/>
      <c r="E10" s="46"/>
      <c r="F10" s="9"/>
      <c r="G10" s="8"/>
      <c r="H10" s="43"/>
      <c r="I10" s="43"/>
      <c r="J10" s="57"/>
    </row>
    <row r="11" spans="1:13" x14ac:dyDescent="0.3">
      <c r="A11" s="24" t="s">
        <v>11</v>
      </c>
      <c r="B11" s="25">
        <v>4</v>
      </c>
      <c r="C11" s="25" t="s">
        <v>12</v>
      </c>
      <c r="D11" s="25" t="s">
        <v>13</v>
      </c>
      <c r="E11" s="49">
        <v>36.92</v>
      </c>
      <c r="F11" s="27" t="s">
        <v>14</v>
      </c>
      <c r="G11" s="29" t="s">
        <v>89</v>
      </c>
      <c r="H11" s="42">
        <v>264</v>
      </c>
      <c r="I11" s="5">
        <f>240/I1</f>
        <v>32</v>
      </c>
      <c r="J11" s="42">
        <f>75.68/I1</f>
        <v>10.090666666666667</v>
      </c>
      <c r="K11" s="2">
        <f>66.34/I1</f>
        <v>8.8453333333333344</v>
      </c>
      <c r="L11" s="2">
        <f t="shared" ref="L11:L17" si="0">J11+K11</f>
        <v>18.936</v>
      </c>
      <c r="M11" s="60">
        <f t="shared" ref="M11:M17" si="1">H11+L11</f>
        <v>282.93599999999998</v>
      </c>
    </row>
    <row r="12" spans="1:13" x14ac:dyDescent="0.3">
      <c r="A12" s="24" t="s">
        <v>15</v>
      </c>
      <c r="B12" s="25">
        <v>4</v>
      </c>
      <c r="C12" s="25" t="s">
        <v>12</v>
      </c>
      <c r="D12" s="25" t="s">
        <v>13</v>
      </c>
      <c r="E12" s="49">
        <v>36.92</v>
      </c>
      <c r="F12" s="27" t="s">
        <v>14</v>
      </c>
      <c r="G12" s="29" t="s">
        <v>89</v>
      </c>
      <c r="H12" s="42">
        <v>264</v>
      </c>
      <c r="I12" s="5">
        <f>240/I1</f>
        <v>32</v>
      </c>
      <c r="J12" s="42">
        <f>75.68/I1</f>
        <v>10.090666666666667</v>
      </c>
      <c r="K12" s="2">
        <f>66.34/I1</f>
        <v>8.8453333333333344</v>
      </c>
      <c r="L12" s="2">
        <f t="shared" si="0"/>
        <v>18.936</v>
      </c>
      <c r="M12" s="60">
        <f t="shared" si="1"/>
        <v>282.93599999999998</v>
      </c>
    </row>
    <row r="13" spans="1:13" x14ac:dyDescent="0.3">
      <c r="A13" s="24" t="s">
        <v>16</v>
      </c>
      <c r="B13" s="25">
        <v>4</v>
      </c>
      <c r="C13" s="25" t="s">
        <v>12</v>
      </c>
      <c r="D13" s="25" t="s">
        <v>13</v>
      </c>
      <c r="E13" s="49">
        <v>36.92</v>
      </c>
      <c r="F13" s="27" t="s">
        <v>14</v>
      </c>
      <c r="G13" s="29" t="s">
        <v>89</v>
      </c>
      <c r="H13" s="42">
        <v>264</v>
      </c>
      <c r="I13" s="5">
        <f>240/I1</f>
        <v>32</v>
      </c>
      <c r="J13" s="42">
        <f>75.68/I1</f>
        <v>10.090666666666667</v>
      </c>
      <c r="K13" s="2">
        <f>66.34/I1</f>
        <v>8.8453333333333344</v>
      </c>
      <c r="L13" s="2">
        <f t="shared" si="0"/>
        <v>18.936</v>
      </c>
      <c r="M13" s="60">
        <f t="shared" si="1"/>
        <v>282.93599999999998</v>
      </c>
    </row>
    <row r="14" spans="1:13" x14ac:dyDescent="0.3">
      <c r="A14" s="24" t="s">
        <v>17</v>
      </c>
      <c r="B14" s="25">
        <v>4</v>
      </c>
      <c r="C14" s="25" t="s">
        <v>12</v>
      </c>
      <c r="D14" s="25" t="s">
        <v>13</v>
      </c>
      <c r="E14" s="49">
        <v>36.92</v>
      </c>
      <c r="F14" s="27" t="s">
        <v>14</v>
      </c>
      <c r="G14" s="29" t="s">
        <v>89</v>
      </c>
      <c r="H14" s="42">
        <v>264</v>
      </c>
      <c r="I14" s="5">
        <f>240/I1</f>
        <v>32</v>
      </c>
      <c r="J14" s="42">
        <f>75.68/I1</f>
        <v>10.090666666666667</v>
      </c>
      <c r="K14" s="2">
        <f>66.34/I1</f>
        <v>8.8453333333333344</v>
      </c>
      <c r="L14" s="2">
        <f t="shared" si="0"/>
        <v>18.936</v>
      </c>
      <c r="M14" s="60">
        <f t="shared" si="1"/>
        <v>282.93599999999998</v>
      </c>
    </row>
    <row r="15" spans="1:13" x14ac:dyDescent="0.3">
      <c r="A15" s="28" t="s">
        <v>18</v>
      </c>
      <c r="B15" s="25">
        <v>4</v>
      </c>
      <c r="C15" s="25" t="s">
        <v>12</v>
      </c>
      <c r="D15" s="25" t="s">
        <v>13</v>
      </c>
      <c r="E15" s="49">
        <v>36.950000000000003</v>
      </c>
      <c r="F15" s="27" t="s">
        <v>14</v>
      </c>
      <c r="G15" s="29" t="s">
        <v>89</v>
      </c>
      <c r="H15" s="42">
        <v>264</v>
      </c>
      <c r="I15" s="5">
        <f>240/I1</f>
        <v>32</v>
      </c>
      <c r="J15" s="42">
        <f>75.68/I1</f>
        <v>10.090666666666667</v>
      </c>
      <c r="K15" s="2">
        <f>66.34/I1</f>
        <v>8.8453333333333344</v>
      </c>
      <c r="L15" s="2">
        <f t="shared" si="0"/>
        <v>18.936</v>
      </c>
      <c r="M15" s="60">
        <f t="shared" si="1"/>
        <v>282.93599999999998</v>
      </c>
    </row>
    <row r="16" spans="1:13" x14ac:dyDescent="0.3">
      <c r="A16" s="28" t="s">
        <v>19</v>
      </c>
      <c r="B16" s="25">
        <v>4</v>
      </c>
      <c r="C16" s="25" t="s">
        <v>12</v>
      </c>
      <c r="D16" s="25" t="s">
        <v>8</v>
      </c>
      <c r="E16" s="49">
        <v>36.96</v>
      </c>
      <c r="F16" s="27" t="s">
        <v>20</v>
      </c>
      <c r="G16" s="29" t="s">
        <v>90</v>
      </c>
      <c r="H16" s="42">
        <v>264</v>
      </c>
      <c r="I16" s="5">
        <f>240/I1</f>
        <v>32</v>
      </c>
      <c r="J16" s="42">
        <f>75.68/I1</f>
        <v>10.090666666666667</v>
      </c>
      <c r="K16" s="2">
        <f>66.34/I1</f>
        <v>8.8453333333333344</v>
      </c>
      <c r="L16" s="2">
        <f t="shared" si="0"/>
        <v>18.936</v>
      </c>
      <c r="M16" s="60">
        <f t="shared" si="1"/>
        <v>282.93599999999998</v>
      </c>
    </row>
    <row r="17" spans="1:13" x14ac:dyDescent="0.3">
      <c r="A17" s="28" t="s">
        <v>21</v>
      </c>
      <c r="B17" s="25">
        <v>4</v>
      </c>
      <c r="C17" s="25" t="s">
        <v>12</v>
      </c>
      <c r="D17" s="25" t="s">
        <v>13</v>
      </c>
      <c r="E17" s="49">
        <v>36.950000000000003</v>
      </c>
      <c r="F17" s="27" t="s">
        <v>14</v>
      </c>
      <c r="G17" s="29" t="s">
        <v>90</v>
      </c>
      <c r="H17" s="42">
        <v>264</v>
      </c>
      <c r="I17" s="5">
        <f>240/I1</f>
        <v>32</v>
      </c>
      <c r="J17" s="42">
        <f>75.68/I1</f>
        <v>10.090666666666667</v>
      </c>
      <c r="K17" s="2">
        <f>66.34/I1</f>
        <v>8.8453333333333344</v>
      </c>
      <c r="L17" s="2">
        <f t="shared" si="0"/>
        <v>18.936</v>
      </c>
      <c r="M17" s="60">
        <f t="shared" si="1"/>
        <v>282.93599999999998</v>
      </c>
    </row>
    <row r="18" spans="1:13" x14ac:dyDescent="0.3">
      <c r="A18" s="11"/>
      <c r="B18" s="21"/>
      <c r="C18" s="8"/>
      <c r="D18" s="8"/>
      <c r="E18" s="46"/>
      <c r="F18" s="14"/>
      <c r="G18" s="8"/>
      <c r="H18" s="43"/>
      <c r="I18" s="43"/>
      <c r="J18" s="57"/>
    </row>
    <row r="19" spans="1:13" x14ac:dyDescent="0.3">
      <c r="A19" s="13" t="s">
        <v>22</v>
      </c>
      <c r="B19" s="21"/>
      <c r="C19" s="8"/>
      <c r="D19" s="8"/>
      <c r="E19" s="46"/>
      <c r="F19" s="14"/>
      <c r="G19" s="8"/>
      <c r="H19" s="43"/>
      <c r="I19" s="43"/>
      <c r="J19" s="57"/>
    </row>
    <row r="20" spans="1:13" x14ac:dyDescent="0.3">
      <c r="A20" s="24" t="s">
        <v>23</v>
      </c>
      <c r="B20" s="25">
        <v>5</v>
      </c>
      <c r="C20" s="29" t="s">
        <v>12</v>
      </c>
      <c r="D20" s="29" t="s">
        <v>24</v>
      </c>
      <c r="E20" s="49">
        <v>65.260000000000005</v>
      </c>
      <c r="F20" s="27" t="s">
        <v>14</v>
      </c>
      <c r="G20" s="29" t="s">
        <v>89</v>
      </c>
      <c r="H20" s="42">
        <v>288</v>
      </c>
      <c r="I20" s="5">
        <f>240/I1</f>
        <v>32</v>
      </c>
      <c r="J20" s="42">
        <f>111.86/I1</f>
        <v>14.914666666666667</v>
      </c>
      <c r="K20" s="2">
        <f>83.5/I1</f>
        <v>11.133333333333333</v>
      </c>
      <c r="L20" s="2">
        <f t="shared" ref="L20:L23" si="2">J20+K20</f>
        <v>26.048000000000002</v>
      </c>
      <c r="M20" s="60">
        <f t="shared" ref="M20:M23" si="3">H20+L20</f>
        <v>314.048</v>
      </c>
    </row>
    <row r="21" spans="1:13" x14ac:dyDescent="0.3">
      <c r="A21" s="24" t="s">
        <v>25</v>
      </c>
      <c r="B21" s="25">
        <v>4</v>
      </c>
      <c r="C21" s="29" t="s">
        <v>12</v>
      </c>
      <c r="D21" s="29" t="s">
        <v>13</v>
      </c>
      <c r="E21" s="49">
        <v>52.03</v>
      </c>
      <c r="F21" s="27" t="s">
        <v>14</v>
      </c>
      <c r="G21" s="29" t="s">
        <v>89</v>
      </c>
      <c r="H21" s="42">
        <v>264</v>
      </c>
      <c r="I21" s="5">
        <f>240/I1</f>
        <v>32</v>
      </c>
      <c r="J21" s="42">
        <f>111.86/I1</f>
        <v>14.914666666666667</v>
      </c>
      <c r="K21" s="2">
        <f>83.5/I1</f>
        <v>11.133333333333333</v>
      </c>
      <c r="L21" s="2">
        <f t="shared" si="2"/>
        <v>26.048000000000002</v>
      </c>
      <c r="M21" s="60">
        <f t="shared" si="3"/>
        <v>290.048</v>
      </c>
    </row>
    <row r="22" spans="1:13" x14ac:dyDescent="0.3">
      <c r="A22" s="24" t="s">
        <v>26</v>
      </c>
      <c r="B22" s="25">
        <v>4</v>
      </c>
      <c r="C22" s="29" t="s">
        <v>12</v>
      </c>
      <c r="D22" s="29" t="s">
        <v>27</v>
      </c>
      <c r="E22" s="49">
        <v>52.03</v>
      </c>
      <c r="F22" s="27" t="s">
        <v>14</v>
      </c>
      <c r="G22" s="29" t="s">
        <v>89</v>
      </c>
      <c r="H22" s="42">
        <v>264</v>
      </c>
      <c r="I22" s="5">
        <f>240/I1</f>
        <v>32</v>
      </c>
      <c r="J22" s="42">
        <f>111.86/I1</f>
        <v>14.914666666666667</v>
      </c>
      <c r="K22" s="2">
        <f>83.5/I1</f>
        <v>11.133333333333333</v>
      </c>
      <c r="L22" s="2">
        <f t="shared" si="2"/>
        <v>26.048000000000002</v>
      </c>
      <c r="M22" s="60">
        <f t="shared" si="3"/>
        <v>290.048</v>
      </c>
    </row>
    <row r="23" spans="1:13" x14ac:dyDescent="0.3">
      <c r="A23" s="24" t="s">
        <v>28</v>
      </c>
      <c r="B23" s="25">
        <v>4</v>
      </c>
      <c r="C23" s="29" t="s">
        <v>12</v>
      </c>
      <c r="D23" s="29" t="s">
        <v>29</v>
      </c>
      <c r="E23" s="49">
        <v>52.03</v>
      </c>
      <c r="F23" s="27" t="s">
        <v>14</v>
      </c>
      <c r="G23" s="29" t="s">
        <v>89</v>
      </c>
      <c r="H23" s="42">
        <v>264</v>
      </c>
      <c r="I23" s="5">
        <f>240/I1</f>
        <v>32</v>
      </c>
      <c r="J23" s="42">
        <f>111.86/I1</f>
        <v>14.914666666666667</v>
      </c>
      <c r="K23" s="2">
        <f>83.5/I1</f>
        <v>11.133333333333333</v>
      </c>
      <c r="L23" s="2">
        <f t="shared" si="2"/>
        <v>26.048000000000002</v>
      </c>
      <c r="M23" s="60">
        <f t="shared" si="3"/>
        <v>290.048</v>
      </c>
    </row>
    <row r="24" spans="1:13" x14ac:dyDescent="0.3">
      <c r="A24" s="11"/>
      <c r="B24" s="21"/>
      <c r="C24" s="8"/>
      <c r="D24" s="8"/>
      <c r="E24" s="46"/>
      <c r="F24" s="9"/>
      <c r="G24" s="8"/>
      <c r="H24" s="43"/>
      <c r="I24" s="43"/>
      <c r="J24" s="57"/>
    </row>
    <row r="25" spans="1:13" x14ac:dyDescent="0.3">
      <c r="A25" s="13" t="s">
        <v>30</v>
      </c>
      <c r="B25" s="21"/>
      <c r="C25" s="8"/>
      <c r="D25" s="8"/>
      <c r="E25" s="46"/>
      <c r="F25" s="9"/>
      <c r="G25" s="8"/>
      <c r="H25" s="43"/>
      <c r="I25" s="43"/>
      <c r="J25" s="57"/>
    </row>
    <row r="26" spans="1:13" x14ac:dyDescent="0.3">
      <c r="A26" s="24" t="s">
        <v>31</v>
      </c>
      <c r="B26" s="25">
        <v>4</v>
      </c>
      <c r="C26" s="29" t="s">
        <v>7</v>
      </c>
      <c r="D26" s="29" t="s">
        <v>8</v>
      </c>
      <c r="E26" s="49">
        <v>36</v>
      </c>
      <c r="F26" s="26" t="s">
        <v>9</v>
      </c>
      <c r="G26" s="29" t="s">
        <v>89</v>
      </c>
      <c r="H26" s="42">
        <v>288</v>
      </c>
      <c r="I26" s="5">
        <f>240/I1</f>
        <v>32</v>
      </c>
      <c r="J26" s="42">
        <f>84.57/I1</f>
        <v>11.276</v>
      </c>
      <c r="K26" s="2">
        <f>78/I1</f>
        <v>10.4</v>
      </c>
      <c r="L26" s="2">
        <f t="shared" ref="L26:L27" si="4">J26+K26</f>
        <v>21.676000000000002</v>
      </c>
      <c r="M26" s="60">
        <f t="shared" ref="M26:M27" si="5">H26+L26</f>
        <v>309.67599999999999</v>
      </c>
    </row>
    <row r="27" spans="1:13" x14ac:dyDescent="0.3">
      <c r="A27" s="24" t="s">
        <v>32</v>
      </c>
      <c r="B27" s="25">
        <v>4</v>
      </c>
      <c r="C27" s="29" t="s">
        <v>7</v>
      </c>
      <c r="D27" s="29" t="s">
        <v>8</v>
      </c>
      <c r="E27" s="49">
        <v>36</v>
      </c>
      <c r="F27" s="26" t="s">
        <v>9</v>
      </c>
      <c r="G27" s="29" t="s">
        <v>89</v>
      </c>
      <c r="H27" s="42">
        <v>288</v>
      </c>
      <c r="I27" s="5">
        <f>240/I1</f>
        <v>32</v>
      </c>
      <c r="J27" s="42">
        <f>84.57/I1</f>
        <v>11.276</v>
      </c>
      <c r="K27" s="2">
        <f>78/I1</f>
        <v>10.4</v>
      </c>
      <c r="L27" s="2">
        <f t="shared" si="4"/>
        <v>21.676000000000002</v>
      </c>
      <c r="M27" s="60">
        <f t="shared" si="5"/>
        <v>309.67599999999999</v>
      </c>
    </row>
    <row r="28" spans="1:13" x14ac:dyDescent="0.3">
      <c r="A28" s="11"/>
      <c r="B28" s="21"/>
      <c r="C28" s="8"/>
      <c r="D28" s="8"/>
      <c r="E28" s="46"/>
      <c r="F28" s="9"/>
      <c r="G28" s="8"/>
      <c r="H28" s="43"/>
      <c r="I28" s="43"/>
      <c r="J28" s="57"/>
    </row>
    <row r="29" spans="1:13" x14ac:dyDescent="0.3">
      <c r="A29" s="13" t="s">
        <v>33</v>
      </c>
      <c r="B29" s="21"/>
      <c r="C29" s="8"/>
      <c r="D29" s="8"/>
      <c r="E29" s="46"/>
      <c r="F29" s="9"/>
      <c r="G29" s="8"/>
      <c r="H29" s="43"/>
      <c r="I29" s="43"/>
      <c r="J29" s="57"/>
    </row>
    <row r="30" spans="1:13" x14ac:dyDescent="0.3">
      <c r="A30" s="24" t="s">
        <v>34</v>
      </c>
      <c r="B30" s="25">
        <v>4</v>
      </c>
      <c r="C30" s="29" t="s">
        <v>7</v>
      </c>
      <c r="D30" s="29" t="s">
        <v>8</v>
      </c>
      <c r="E30" s="49">
        <v>42</v>
      </c>
      <c r="F30" s="26" t="s">
        <v>9</v>
      </c>
      <c r="G30" s="29" t="s">
        <v>90</v>
      </c>
      <c r="H30" s="42">
        <v>288</v>
      </c>
      <c r="I30" s="5">
        <f>240/I1</f>
        <v>32</v>
      </c>
      <c r="J30" s="42">
        <f>81.43/I1</f>
        <v>10.857333333333335</v>
      </c>
      <c r="K30" s="2">
        <f>93.76/I1</f>
        <v>12.501333333333333</v>
      </c>
      <c r="L30" s="2">
        <f t="shared" ref="L30:L34" si="6">J30+K30</f>
        <v>23.358666666666668</v>
      </c>
      <c r="M30" s="60">
        <f t="shared" ref="M30:M34" si="7">H30+L30</f>
        <v>311.35866666666669</v>
      </c>
    </row>
    <row r="31" spans="1:13" x14ac:dyDescent="0.3">
      <c r="A31" s="24" t="s">
        <v>35</v>
      </c>
      <c r="B31" s="25">
        <v>4</v>
      </c>
      <c r="C31" s="29" t="s">
        <v>7</v>
      </c>
      <c r="D31" s="29" t="s">
        <v>8</v>
      </c>
      <c r="E31" s="49">
        <v>42</v>
      </c>
      <c r="F31" s="26" t="s">
        <v>9</v>
      </c>
      <c r="G31" s="29" t="s">
        <v>90</v>
      </c>
      <c r="H31" s="42">
        <v>288</v>
      </c>
      <c r="I31" s="5">
        <f>240/I1</f>
        <v>32</v>
      </c>
      <c r="J31" s="42">
        <f>81.43/I1</f>
        <v>10.857333333333335</v>
      </c>
      <c r="K31" s="2">
        <f>93.76/I1</f>
        <v>12.501333333333333</v>
      </c>
      <c r="L31" s="2">
        <f t="shared" si="6"/>
        <v>23.358666666666668</v>
      </c>
      <c r="M31" s="60">
        <f t="shared" si="7"/>
        <v>311.35866666666669</v>
      </c>
    </row>
    <row r="32" spans="1:13" x14ac:dyDescent="0.3">
      <c r="A32" s="24" t="s">
        <v>36</v>
      </c>
      <c r="B32" s="25">
        <v>4</v>
      </c>
      <c r="C32" s="29" t="s">
        <v>7</v>
      </c>
      <c r="D32" s="29" t="s">
        <v>8</v>
      </c>
      <c r="E32" s="49">
        <v>42</v>
      </c>
      <c r="F32" s="26" t="s">
        <v>9</v>
      </c>
      <c r="G32" s="29" t="s">
        <v>90</v>
      </c>
      <c r="H32" s="42">
        <v>288</v>
      </c>
      <c r="I32" s="5">
        <f>240/I1</f>
        <v>32</v>
      </c>
      <c r="J32" s="42">
        <f>81.43/I1</f>
        <v>10.857333333333335</v>
      </c>
      <c r="K32" s="2">
        <f>93.76/I1</f>
        <v>12.501333333333333</v>
      </c>
      <c r="L32" s="2">
        <f t="shared" si="6"/>
        <v>23.358666666666668</v>
      </c>
      <c r="M32" s="60">
        <f t="shared" si="7"/>
        <v>311.35866666666669</v>
      </c>
    </row>
    <row r="33" spans="1:13" x14ac:dyDescent="0.3">
      <c r="A33" s="24" t="s">
        <v>37</v>
      </c>
      <c r="B33" s="25">
        <v>4</v>
      </c>
      <c r="C33" s="29" t="s">
        <v>7</v>
      </c>
      <c r="D33" s="29" t="s">
        <v>8</v>
      </c>
      <c r="E33" s="49">
        <v>42</v>
      </c>
      <c r="F33" s="26" t="s">
        <v>9</v>
      </c>
      <c r="G33" s="29" t="s">
        <v>90</v>
      </c>
      <c r="H33" s="42">
        <v>288</v>
      </c>
      <c r="I33" s="5">
        <f>240/I1</f>
        <v>32</v>
      </c>
      <c r="J33" s="42">
        <f>81.43/I1</f>
        <v>10.857333333333335</v>
      </c>
      <c r="K33" s="2">
        <f>93.76/I1</f>
        <v>12.501333333333333</v>
      </c>
      <c r="L33" s="2">
        <f t="shared" si="6"/>
        <v>23.358666666666668</v>
      </c>
      <c r="M33" s="60">
        <f t="shared" si="7"/>
        <v>311.35866666666669</v>
      </c>
    </row>
    <row r="34" spans="1:13" x14ac:dyDescent="0.3">
      <c r="A34" s="24" t="s">
        <v>38</v>
      </c>
      <c r="B34" s="25">
        <v>4</v>
      </c>
      <c r="C34" s="29" t="s">
        <v>7</v>
      </c>
      <c r="D34" s="29" t="s">
        <v>8</v>
      </c>
      <c r="E34" s="49">
        <v>42</v>
      </c>
      <c r="F34" s="26" t="s">
        <v>9</v>
      </c>
      <c r="G34" s="29" t="s">
        <v>89</v>
      </c>
      <c r="H34" s="42">
        <v>288</v>
      </c>
      <c r="I34" s="5">
        <f>240/I1</f>
        <v>32</v>
      </c>
      <c r="J34" s="42">
        <f>81.43/I1</f>
        <v>10.857333333333335</v>
      </c>
      <c r="K34" s="2">
        <f>93.76/I1</f>
        <v>12.501333333333333</v>
      </c>
      <c r="L34" s="2">
        <f t="shared" si="6"/>
        <v>23.358666666666668</v>
      </c>
      <c r="M34" s="60">
        <f t="shared" si="7"/>
        <v>311.35866666666669</v>
      </c>
    </row>
    <row r="35" spans="1:13" x14ac:dyDescent="0.3">
      <c r="A35" s="13"/>
      <c r="B35" s="21"/>
      <c r="C35" s="8"/>
      <c r="D35" s="8"/>
      <c r="E35" s="46"/>
      <c r="F35" s="9"/>
      <c r="G35" s="8"/>
      <c r="H35" s="43"/>
      <c r="I35" s="43"/>
      <c r="J35" s="57"/>
    </row>
    <row r="36" spans="1:13" x14ac:dyDescent="0.3">
      <c r="A36" s="13" t="s">
        <v>39</v>
      </c>
      <c r="B36" s="21"/>
      <c r="C36" s="8"/>
      <c r="D36" s="8"/>
      <c r="E36" s="46"/>
      <c r="F36" s="9"/>
      <c r="G36" s="8"/>
      <c r="H36" s="43"/>
      <c r="I36" s="43"/>
      <c r="J36" s="57"/>
    </row>
    <row r="37" spans="1:13" ht="23.25" customHeight="1" x14ac:dyDescent="0.3">
      <c r="A37" s="30" t="s">
        <v>42</v>
      </c>
      <c r="B37" s="25">
        <v>4</v>
      </c>
      <c r="C37" s="29" t="s">
        <v>40</v>
      </c>
      <c r="D37" s="29" t="s">
        <v>41</v>
      </c>
      <c r="E37" s="49">
        <v>32.700000000000003</v>
      </c>
      <c r="F37" s="27" t="s">
        <v>43</v>
      </c>
      <c r="G37" s="29" t="s">
        <v>90</v>
      </c>
      <c r="H37" s="5">
        <v>288</v>
      </c>
      <c r="I37" s="5">
        <f>240/I1</f>
        <v>32</v>
      </c>
      <c r="J37" s="42">
        <f>88.27/I1</f>
        <v>11.769333333333332</v>
      </c>
      <c r="K37" s="2">
        <f>75.79/I1</f>
        <v>10.105333333333334</v>
      </c>
      <c r="L37" s="2">
        <f t="shared" ref="L37" si="8">J37+K37</f>
        <v>21.874666666666666</v>
      </c>
      <c r="M37" s="60">
        <f t="shared" ref="M37" si="9">H37+L37</f>
        <v>309.87466666666666</v>
      </c>
    </row>
    <row r="38" spans="1:13" x14ac:dyDescent="0.3">
      <c r="A38" s="11"/>
      <c r="B38" s="21"/>
      <c r="C38" s="8"/>
      <c r="D38" s="8"/>
      <c r="E38" s="46"/>
      <c r="F38" s="9"/>
      <c r="G38" s="8"/>
      <c r="H38" s="43"/>
      <c r="I38" s="43"/>
      <c r="J38" s="57"/>
    </row>
    <row r="39" spans="1:13" x14ac:dyDescent="0.3">
      <c r="A39" s="13" t="s">
        <v>44</v>
      </c>
      <c r="B39" s="21"/>
      <c r="C39" s="8"/>
      <c r="D39" s="8"/>
      <c r="E39" s="46"/>
      <c r="F39" s="9"/>
      <c r="G39" s="8"/>
      <c r="H39" s="43"/>
      <c r="I39" s="43"/>
      <c r="J39" s="57"/>
    </row>
    <row r="40" spans="1:13" x14ac:dyDescent="0.3">
      <c r="A40" s="24" t="s">
        <v>45</v>
      </c>
      <c r="B40" s="25">
        <v>4</v>
      </c>
      <c r="C40" s="29" t="s">
        <v>40</v>
      </c>
      <c r="D40" s="29" t="s">
        <v>8</v>
      </c>
      <c r="E40" s="49">
        <v>48</v>
      </c>
      <c r="F40" s="26" t="s">
        <v>9</v>
      </c>
      <c r="G40" s="29" t="s">
        <v>89</v>
      </c>
      <c r="H40" s="42">
        <v>288</v>
      </c>
      <c r="I40" s="5">
        <f>240/I1</f>
        <v>32</v>
      </c>
      <c r="J40" s="42">
        <f>84.48/I1</f>
        <v>11.264000000000001</v>
      </c>
      <c r="K40" s="2">
        <f>75.05/I1</f>
        <v>10.006666666666666</v>
      </c>
      <c r="L40" s="2">
        <f t="shared" ref="L40:L43" si="10">J40+K40</f>
        <v>21.270666666666667</v>
      </c>
      <c r="M40" s="60">
        <f t="shared" ref="M40:M43" si="11">H40+L40</f>
        <v>309.27066666666667</v>
      </c>
    </row>
    <row r="41" spans="1:13" x14ac:dyDescent="0.3">
      <c r="A41" s="24" t="s">
        <v>46</v>
      </c>
      <c r="B41" s="25">
        <v>4</v>
      </c>
      <c r="C41" s="29" t="s">
        <v>40</v>
      </c>
      <c r="D41" s="29" t="s">
        <v>47</v>
      </c>
      <c r="E41" s="49">
        <v>48</v>
      </c>
      <c r="F41" s="26" t="s">
        <v>14</v>
      </c>
      <c r="G41" s="29" t="s">
        <v>89</v>
      </c>
      <c r="H41" s="42">
        <v>288</v>
      </c>
      <c r="I41" s="5">
        <f>240/I1</f>
        <v>32</v>
      </c>
      <c r="J41" s="42">
        <f>84.48/I1</f>
        <v>11.264000000000001</v>
      </c>
      <c r="K41" s="2">
        <f>75.05/I1</f>
        <v>10.006666666666666</v>
      </c>
      <c r="L41" s="2">
        <f t="shared" si="10"/>
        <v>21.270666666666667</v>
      </c>
      <c r="M41" s="60">
        <f t="shared" si="11"/>
        <v>309.27066666666667</v>
      </c>
    </row>
    <row r="42" spans="1:13" x14ac:dyDescent="0.3">
      <c r="A42" s="24" t="s">
        <v>48</v>
      </c>
      <c r="B42" s="25">
        <v>4</v>
      </c>
      <c r="C42" s="29" t="s">
        <v>40</v>
      </c>
      <c r="D42" s="29" t="s">
        <v>8</v>
      </c>
      <c r="E42" s="49">
        <v>48</v>
      </c>
      <c r="F42" s="26" t="s">
        <v>9</v>
      </c>
      <c r="G42" s="29" t="s">
        <v>89</v>
      </c>
      <c r="H42" s="42">
        <v>288</v>
      </c>
      <c r="I42" s="5">
        <f>240/I1</f>
        <v>32</v>
      </c>
      <c r="J42" s="42">
        <f>84.48/I1</f>
        <v>11.264000000000001</v>
      </c>
      <c r="K42" s="2">
        <f>75.05/I1</f>
        <v>10.006666666666666</v>
      </c>
      <c r="L42" s="2">
        <f t="shared" si="10"/>
        <v>21.270666666666667</v>
      </c>
      <c r="M42" s="60">
        <f t="shared" si="11"/>
        <v>309.27066666666667</v>
      </c>
    </row>
    <row r="43" spans="1:13" x14ac:dyDescent="0.3">
      <c r="A43" s="24" t="s">
        <v>49</v>
      </c>
      <c r="B43" s="25">
        <v>4</v>
      </c>
      <c r="C43" s="29" t="s">
        <v>40</v>
      </c>
      <c r="D43" s="29" t="s">
        <v>47</v>
      </c>
      <c r="E43" s="49">
        <v>48</v>
      </c>
      <c r="F43" s="26" t="s">
        <v>14</v>
      </c>
      <c r="G43" s="29" t="s">
        <v>89</v>
      </c>
      <c r="H43" s="42">
        <v>288</v>
      </c>
      <c r="I43" s="5">
        <f>240/I1</f>
        <v>32</v>
      </c>
      <c r="J43" s="42">
        <f>84.48/I1</f>
        <v>11.264000000000001</v>
      </c>
      <c r="K43" s="2">
        <f>75.05/I1</f>
        <v>10.006666666666666</v>
      </c>
      <c r="L43" s="2">
        <f t="shared" si="10"/>
        <v>21.270666666666667</v>
      </c>
      <c r="M43" s="60">
        <f t="shared" si="11"/>
        <v>309.27066666666667</v>
      </c>
    </row>
    <row r="44" spans="1:13" x14ac:dyDescent="0.3">
      <c r="A44" s="11"/>
      <c r="B44" s="21"/>
      <c r="C44" s="8"/>
      <c r="D44" s="8"/>
      <c r="E44" s="46"/>
      <c r="F44" s="9"/>
      <c r="G44" s="8"/>
      <c r="H44" s="43"/>
      <c r="I44" s="43"/>
      <c r="J44" s="57"/>
    </row>
    <row r="45" spans="1:13" x14ac:dyDescent="0.3">
      <c r="A45" s="13" t="s">
        <v>51</v>
      </c>
      <c r="B45" s="21"/>
      <c r="C45" s="8"/>
      <c r="D45" s="8"/>
      <c r="E45" s="46"/>
      <c r="F45" s="9"/>
      <c r="G45" s="8"/>
      <c r="H45" s="43"/>
      <c r="I45" s="43"/>
      <c r="J45" s="57"/>
    </row>
    <row r="46" spans="1:13" x14ac:dyDescent="0.3">
      <c r="A46" s="24" t="s">
        <v>52</v>
      </c>
      <c r="B46" s="25">
        <v>4</v>
      </c>
      <c r="C46" s="29" t="s">
        <v>12</v>
      </c>
      <c r="D46" s="29" t="s">
        <v>13</v>
      </c>
      <c r="E46" s="49">
        <v>31.21</v>
      </c>
      <c r="F46" s="26" t="s">
        <v>14</v>
      </c>
      <c r="G46" s="29" t="s">
        <v>90</v>
      </c>
      <c r="H46" s="5">
        <v>264</v>
      </c>
      <c r="I46" s="5">
        <f>240/I1</f>
        <v>32</v>
      </c>
      <c r="J46" s="42">
        <f>79.8/I1</f>
        <v>10.639999999999999</v>
      </c>
      <c r="K46" s="2">
        <f>57.72/I1</f>
        <v>7.6959999999999997</v>
      </c>
      <c r="L46" s="2">
        <f t="shared" ref="L46:L47" si="12">J46+K46</f>
        <v>18.335999999999999</v>
      </c>
      <c r="M46" s="60">
        <f t="shared" ref="M46:M47" si="13">H46+L46</f>
        <v>282.33600000000001</v>
      </c>
    </row>
    <row r="47" spans="1:13" x14ac:dyDescent="0.3">
      <c r="A47" s="24" t="s">
        <v>53</v>
      </c>
      <c r="B47" s="25">
        <v>4</v>
      </c>
      <c r="C47" s="29" t="s">
        <v>12</v>
      </c>
      <c r="D47" s="29" t="s">
        <v>13</v>
      </c>
      <c r="E47" s="49">
        <v>29</v>
      </c>
      <c r="F47" s="26" t="s">
        <v>14</v>
      </c>
      <c r="G47" s="29" t="s">
        <v>90</v>
      </c>
      <c r="H47" s="5">
        <v>264</v>
      </c>
      <c r="I47" s="5">
        <f>240/I1</f>
        <v>32</v>
      </c>
      <c r="J47" s="42">
        <f>79.8/I1</f>
        <v>10.639999999999999</v>
      </c>
      <c r="K47" s="2">
        <f>57.72/I1</f>
        <v>7.6959999999999997</v>
      </c>
      <c r="L47" s="2">
        <f t="shared" si="12"/>
        <v>18.335999999999999</v>
      </c>
      <c r="M47" s="60">
        <f t="shared" si="13"/>
        <v>282.33600000000001</v>
      </c>
    </row>
    <row r="48" spans="1:13" ht="15" thickBot="1" x14ac:dyDescent="0.35">
      <c r="A48" s="11"/>
      <c r="B48" s="21"/>
      <c r="C48" s="8"/>
      <c r="D48" s="8"/>
      <c r="E48" s="46"/>
      <c r="F48" s="9"/>
      <c r="G48" s="8"/>
      <c r="H48" s="43"/>
      <c r="I48" s="43"/>
      <c r="J48" s="57"/>
    </row>
    <row r="49" spans="1:13" ht="15" thickBot="1" x14ac:dyDescent="0.35">
      <c r="A49" s="22" t="s">
        <v>54</v>
      </c>
      <c r="B49" s="23">
        <v>11</v>
      </c>
      <c r="C49" s="20"/>
      <c r="D49" s="20"/>
      <c r="E49" s="48"/>
      <c r="F49" s="19"/>
      <c r="G49" s="8"/>
      <c r="H49" s="43"/>
      <c r="I49" s="43"/>
      <c r="J49" s="57"/>
    </row>
    <row r="50" spans="1:13" x14ac:dyDescent="0.3">
      <c r="A50" s="11"/>
      <c r="B50" s="21"/>
      <c r="C50" s="8"/>
      <c r="D50" s="8"/>
      <c r="E50" s="46"/>
      <c r="F50" s="9"/>
      <c r="G50" s="8"/>
      <c r="H50" s="43"/>
      <c r="I50" s="43"/>
      <c r="J50" s="57"/>
    </row>
    <row r="51" spans="1:13" x14ac:dyDescent="0.3">
      <c r="A51" s="13" t="s">
        <v>55</v>
      </c>
      <c r="B51" s="21"/>
      <c r="C51" s="21"/>
      <c r="D51" s="21"/>
      <c r="E51" s="50"/>
      <c r="F51" s="9"/>
      <c r="G51" s="8"/>
      <c r="H51" s="43"/>
      <c r="I51" s="43"/>
      <c r="J51" s="57"/>
    </row>
    <row r="52" spans="1:13" x14ac:dyDescent="0.3">
      <c r="A52" s="24" t="s">
        <v>56</v>
      </c>
      <c r="B52" s="25">
        <v>3</v>
      </c>
      <c r="C52" s="25" t="s">
        <v>40</v>
      </c>
      <c r="D52" s="25" t="s">
        <v>57</v>
      </c>
      <c r="E52" s="51">
        <v>25</v>
      </c>
      <c r="F52" s="26" t="s">
        <v>9</v>
      </c>
      <c r="G52" s="29" t="s">
        <v>90</v>
      </c>
      <c r="H52" s="42">
        <v>264</v>
      </c>
      <c r="I52" s="5">
        <f>240/I1</f>
        <v>32</v>
      </c>
      <c r="J52" s="42">
        <f>925.17/I1</f>
        <v>123.35599999999999</v>
      </c>
      <c r="K52" s="2" t="s">
        <v>93</v>
      </c>
      <c r="L52" s="2">
        <f>J52</f>
        <v>123.35599999999999</v>
      </c>
      <c r="M52" s="60">
        <f t="shared" ref="M52:M58" si="14">H52+L52</f>
        <v>387.35599999999999</v>
      </c>
    </row>
    <row r="53" spans="1:13" x14ac:dyDescent="0.3">
      <c r="A53" s="24" t="s">
        <v>58</v>
      </c>
      <c r="B53" s="25">
        <v>3</v>
      </c>
      <c r="C53" s="25" t="s">
        <v>40</v>
      </c>
      <c r="D53" s="25" t="s">
        <v>8</v>
      </c>
      <c r="E53" s="51">
        <v>25</v>
      </c>
      <c r="F53" s="26" t="s">
        <v>50</v>
      </c>
      <c r="G53" s="29" t="s">
        <v>90</v>
      </c>
      <c r="H53" s="42">
        <v>264</v>
      </c>
      <c r="I53" s="5">
        <f>240/I1</f>
        <v>32</v>
      </c>
      <c r="J53" s="42">
        <f>925.17/I1</f>
        <v>123.35599999999999</v>
      </c>
      <c r="K53" s="2" t="s">
        <v>93</v>
      </c>
      <c r="L53" s="2">
        <f t="shared" ref="L53:L58" si="15">J53</f>
        <v>123.35599999999999</v>
      </c>
      <c r="M53" s="60">
        <f t="shared" si="14"/>
        <v>387.35599999999999</v>
      </c>
    </row>
    <row r="54" spans="1:13" x14ac:dyDescent="0.3">
      <c r="A54" s="24" t="s">
        <v>59</v>
      </c>
      <c r="B54" s="25">
        <v>3</v>
      </c>
      <c r="C54" s="25" t="s">
        <v>40</v>
      </c>
      <c r="D54" s="25" t="s">
        <v>47</v>
      </c>
      <c r="E54" s="51">
        <v>25</v>
      </c>
      <c r="F54" s="26" t="s">
        <v>50</v>
      </c>
      <c r="G54" s="29" t="s">
        <v>90</v>
      </c>
      <c r="H54" s="42">
        <v>264</v>
      </c>
      <c r="I54" s="5">
        <f>240/I1</f>
        <v>32</v>
      </c>
      <c r="J54" s="42">
        <f>925.17/I1</f>
        <v>123.35599999999999</v>
      </c>
      <c r="K54" s="2" t="s">
        <v>93</v>
      </c>
      <c r="L54" s="2">
        <f t="shared" si="15"/>
        <v>123.35599999999999</v>
      </c>
      <c r="M54" s="60">
        <f t="shared" si="14"/>
        <v>387.35599999999999</v>
      </c>
    </row>
    <row r="55" spans="1:13" x14ac:dyDescent="0.3">
      <c r="A55" s="24" t="s">
        <v>60</v>
      </c>
      <c r="B55" s="25">
        <v>4</v>
      </c>
      <c r="C55" s="25" t="s">
        <v>7</v>
      </c>
      <c r="D55" s="25" t="s">
        <v>8</v>
      </c>
      <c r="E55" s="51">
        <v>50</v>
      </c>
      <c r="F55" s="26" t="s">
        <v>9</v>
      </c>
      <c r="G55" s="29" t="s">
        <v>90</v>
      </c>
      <c r="H55" s="42">
        <v>384</v>
      </c>
      <c r="I55" s="5">
        <f>240/I1</f>
        <v>32</v>
      </c>
      <c r="J55" s="42">
        <f>925.17/I1</f>
        <v>123.35599999999999</v>
      </c>
      <c r="K55" s="2" t="s">
        <v>93</v>
      </c>
      <c r="L55" s="2">
        <f t="shared" si="15"/>
        <v>123.35599999999999</v>
      </c>
      <c r="M55" s="60">
        <f t="shared" si="14"/>
        <v>507.35599999999999</v>
      </c>
    </row>
    <row r="56" spans="1:13" x14ac:dyDescent="0.3">
      <c r="A56" s="24" t="s">
        <v>61</v>
      </c>
      <c r="B56" s="25">
        <v>4</v>
      </c>
      <c r="C56" s="25" t="s">
        <v>7</v>
      </c>
      <c r="D56" s="25" t="s">
        <v>8</v>
      </c>
      <c r="E56" s="51">
        <v>50</v>
      </c>
      <c r="F56" s="26" t="s">
        <v>9</v>
      </c>
      <c r="G56" s="29" t="s">
        <v>90</v>
      </c>
      <c r="H56" s="42">
        <v>384</v>
      </c>
      <c r="I56" s="5">
        <f>240/I1</f>
        <v>32</v>
      </c>
      <c r="J56" s="42">
        <f>925.17/I1</f>
        <v>123.35599999999999</v>
      </c>
      <c r="K56" s="2" t="s">
        <v>93</v>
      </c>
      <c r="L56" s="2">
        <f t="shared" si="15"/>
        <v>123.35599999999999</v>
      </c>
      <c r="M56" s="60">
        <f t="shared" si="14"/>
        <v>507.35599999999999</v>
      </c>
    </row>
    <row r="57" spans="1:13" x14ac:dyDescent="0.3">
      <c r="A57" s="24" t="s">
        <v>62</v>
      </c>
      <c r="B57" s="25">
        <v>4</v>
      </c>
      <c r="C57" s="25" t="s">
        <v>7</v>
      </c>
      <c r="D57" s="25" t="s">
        <v>8</v>
      </c>
      <c r="E57" s="51">
        <v>50</v>
      </c>
      <c r="F57" s="26" t="s">
        <v>9</v>
      </c>
      <c r="G57" s="29" t="s">
        <v>90</v>
      </c>
      <c r="H57" s="42">
        <v>384</v>
      </c>
      <c r="I57" s="5">
        <f>240/I1</f>
        <v>32</v>
      </c>
      <c r="J57" s="42">
        <f>925.17/I1</f>
        <v>123.35599999999999</v>
      </c>
      <c r="K57" s="2" t="s">
        <v>93</v>
      </c>
      <c r="L57" s="2">
        <f t="shared" si="15"/>
        <v>123.35599999999999</v>
      </c>
      <c r="M57" s="60">
        <f t="shared" si="14"/>
        <v>507.35599999999999</v>
      </c>
    </row>
    <row r="58" spans="1:13" x14ac:dyDescent="0.3">
      <c r="A58" s="24" t="s">
        <v>63</v>
      </c>
      <c r="B58" s="25">
        <v>4</v>
      </c>
      <c r="C58" s="25" t="s">
        <v>7</v>
      </c>
      <c r="D58" s="25" t="s">
        <v>8</v>
      </c>
      <c r="E58" s="51">
        <v>44</v>
      </c>
      <c r="F58" s="26" t="s">
        <v>9</v>
      </c>
      <c r="G58" s="29" t="s">
        <v>90</v>
      </c>
      <c r="H58" s="42">
        <v>384</v>
      </c>
      <c r="I58" s="5">
        <f>240/I1</f>
        <v>32</v>
      </c>
      <c r="J58" s="42">
        <f>925.17/I1</f>
        <v>123.35599999999999</v>
      </c>
      <c r="K58" s="2" t="s">
        <v>93</v>
      </c>
      <c r="L58" s="2">
        <f t="shared" si="15"/>
        <v>123.35599999999999</v>
      </c>
      <c r="M58" s="60">
        <f t="shared" si="14"/>
        <v>507.35599999999999</v>
      </c>
    </row>
    <row r="59" spans="1:13" x14ac:dyDescent="0.3">
      <c r="A59" s="11"/>
      <c r="B59" s="21"/>
      <c r="C59" s="21"/>
      <c r="D59" s="21"/>
      <c r="E59" s="50"/>
      <c r="F59" s="9"/>
      <c r="G59" s="8"/>
      <c r="H59" s="10"/>
      <c r="I59" s="10"/>
      <c r="J59" s="57"/>
    </row>
    <row r="60" spans="1:13" x14ac:dyDescent="0.3">
      <c r="A60" s="13" t="s">
        <v>64</v>
      </c>
      <c r="B60" s="21"/>
      <c r="C60" s="8"/>
      <c r="D60" s="8"/>
      <c r="E60" s="46"/>
      <c r="F60" s="9"/>
      <c r="G60" s="8"/>
      <c r="H60" s="43"/>
      <c r="I60" s="43"/>
      <c r="J60" s="57"/>
    </row>
    <row r="61" spans="1:13" x14ac:dyDescent="0.3">
      <c r="A61" s="24" t="s">
        <v>65</v>
      </c>
      <c r="B61" s="25">
        <v>4</v>
      </c>
      <c r="C61" s="29" t="s">
        <v>40</v>
      </c>
      <c r="D61" s="29" t="s">
        <v>47</v>
      </c>
      <c r="E61" s="49">
        <v>25.74</v>
      </c>
      <c r="F61" s="26" t="s">
        <v>14</v>
      </c>
      <c r="G61" s="29" t="s">
        <v>90</v>
      </c>
      <c r="H61" s="42">
        <v>240</v>
      </c>
      <c r="I61" s="5">
        <f>240/I1</f>
        <v>32</v>
      </c>
      <c r="J61" s="42">
        <f>97.48/I1</f>
        <v>12.997333333333334</v>
      </c>
      <c r="K61" s="2">
        <f>75.76/I1</f>
        <v>10.101333333333335</v>
      </c>
      <c r="L61" s="2">
        <f>J61+K61</f>
        <v>23.098666666666666</v>
      </c>
      <c r="M61" s="60">
        <f>H61+L61</f>
        <v>263.09866666666665</v>
      </c>
    </row>
    <row r="62" spans="1:13" x14ac:dyDescent="0.3">
      <c r="A62" s="24" t="s">
        <v>66</v>
      </c>
      <c r="B62" s="25">
        <v>4</v>
      </c>
      <c r="C62" s="29" t="s">
        <v>40</v>
      </c>
      <c r="D62" s="29" t="s">
        <v>8</v>
      </c>
      <c r="E62" s="49">
        <v>30.13</v>
      </c>
      <c r="F62" s="26" t="s">
        <v>67</v>
      </c>
      <c r="G62" s="29" t="s">
        <v>90</v>
      </c>
      <c r="H62" s="42">
        <v>288</v>
      </c>
      <c r="I62" s="5">
        <f>240/I1</f>
        <v>32</v>
      </c>
      <c r="J62" s="42">
        <f>97.48/I1</f>
        <v>12.997333333333334</v>
      </c>
      <c r="K62" s="2">
        <f>75.76/I1</f>
        <v>10.101333333333335</v>
      </c>
      <c r="L62" s="2">
        <f>J62+K62</f>
        <v>23.098666666666666</v>
      </c>
      <c r="M62" s="60">
        <f t="shared" ref="M62" si="16">H62+L62</f>
        <v>311.09866666666665</v>
      </c>
    </row>
    <row r="63" spans="1:13" x14ac:dyDescent="0.3">
      <c r="A63" s="10"/>
      <c r="B63" s="10"/>
      <c r="C63" s="10"/>
      <c r="D63" s="10"/>
      <c r="E63" s="15"/>
      <c r="F63" s="15"/>
      <c r="G63" s="8"/>
      <c r="H63" s="10"/>
      <c r="I63" s="10"/>
      <c r="J63" s="57"/>
    </row>
    <row r="64" spans="1:13" ht="21" x14ac:dyDescent="0.4">
      <c r="A64" s="37" t="s">
        <v>0</v>
      </c>
      <c r="B64" s="10"/>
      <c r="C64" s="10"/>
      <c r="D64" s="10"/>
      <c r="E64" s="15"/>
      <c r="F64" s="15"/>
      <c r="G64" s="8"/>
      <c r="H64" s="10"/>
      <c r="I64" s="10"/>
      <c r="J64" s="57"/>
    </row>
    <row r="65" spans="1:13" x14ac:dyDescent="0.3">
      <c r="A65" s="10"/>
      <c r="B65" s="10"/>
      <c r="C65" s="10"/>
      <c r="D65" s="10"/>
      <c r="E65" s="15"/>
      <c r="F65" s="15"/>
      <c r="G65" s="8"/>
      <c r="H65" s="10"/>
      <c r="I65" s="10"/>
      <c r="J65" s="57"/>
    </row>
    <row r="66" spans="1:13" x14ac:dyDescent="0.3">
      <c r="A66" s="13" t="s">
        <v>87</v>
      </c>
      <c r="B66" s="21"/>
      <c r="C66" s="20"/>
      <c r="D66" s="20"/>
      <c r="E66" s="52"/>
      <c r="F66" s="39"/>
      <c r="G66" s="8"/>
      <c r="H66" s="10"/>
      <c r="I66" s="10"/>
      <c r="J66" s="57"/>
    </row>
    <row r="67" spans="1:13" x14ac:dyDescent="0.3">
      <c r="A67" s="24" t="s">
        <v>72</v>
      </c>
      <c r="B67" s="25">
        <v>3</v>
      </c>
      <c r="C67" s="29" t="s">
        <v>12</v>
      </c>
      <c r="D67" s="29" t="s">
        <v>73</v>
      </c>
      <c r="E67" s="53">
        <v>25.24</v>
      </c>
      <c r="F67" s="29" t="s">
        <v>14</v>
      </c>
      <c r="G67" s="29" t="s">
        <v>91</v>
      </c>
      <c r="H67" s="42">
        <v>216</v>
      </c>
      <c r="I67" s="42">
        <v>60</v>
      </c>
      <c r="J67" s="42">
        <v>61.19</v>
      </c>
      <c r="K67" s="2">
        <v>10</v>
      </c>
      <c r="L67" s="2">
        <f>J67+K67</f>
        <v>71.19</v>
      </c>
      <c r="M67" s="60">
        <f>H67+L67</f>
        <v>287.19</v>
      </c>
    </row>
    <row r="68" spans="1:13" x14ac:dyDescent="0.3">
      <c r="A68" s="11"/>
      <c r="B68" s="21"/>
      <c r="C68" s="8"/>
      <c r="D68" s="8"/>
      <c r="E68" s="54"/>
      <c r="F68" s="38"/>
      <c r="G68" s="1"/>
    </row>
    <row r="69" spans="1:13" x14ac:dyDescent="0.3">
      <c r="A69" s="11"/>
      <c r="B69" s="21"/>
      <c r="C69" s="8"/>
      <c r="D69" s="8"/>
      <c r="E69" s="54"/>
      <c r="F69" s="38"/>
      <c r="G69" s="1"/>
    </row>
    <row r="70" spans="1:13" x14ac:dyDescent="0.3">
      <c r="A70" s="13" t="s">
        <v>74</v>
      </c>
      <c r="B70" s="21"/>
      <c r="C70" s="20"/>
      <c r="D70" s="20"/>
      <c r="E70" s="52"/>
      <c r="F70" s="39"/>
      <c r="G70" s="1"/>
    </row>
    <row r="71" spans="1:13" x14ac:dyDescent="0.3">
      <c r="A71" s="24" t="s">
        <v>75</v>
      </c>
      <c r="B71" s="25">
        <v>4</v>
      </c>
      <c r="C71" s="29" t="s">
        <v>40</v>
      </c>
      <c r="D71" s="29" t="s">
        <v>8</v>
      </c>
      <c r="E71" s="53">
        <v>29.16</v>
      </c>
      <c r="F71" s="40" t="s">
        <v>14</v>
      </c>
      <c r="G71" s="41" t="s">
        <v>92</v>
      </c>
      <c r="H71" s="2">
        <v>240</v>
      </c>
      <c r="I71" s="2">
        <v>45</v>
      </c>
      <c r="J71" s="2">
        <v>40.270000000000003</v>
      </c>
      <c r="K71" s="2">
        <v>12.32</v>
      </c>
      <c r="L71" s="2">
        <f>J71+K71</f>
        <v>52.59</v>
      </c>
      <c r="M71" s="60">
        <f>H71+L71</f>
        <v>292.59000000000003</v>
      </c>
    </row>
    <row r="72" spans="1:13" x14ac:dyDescent="0.3">
      <c r="A72" s="11"/>
      <c r="B72" s="21"/>
      <c r="C72" s="8"/>
      <c r="D72" s="8"/>
      <c r="E72" s="54"/>
      <c r="F72" s="38"/>
      <c r="G72" s="1"/>
    </row>
    <row r="73" spans="1:13" x14ac:dyDescent="0.3">
      <c r="A73" s="13" t="s">
        <v>76</v>
      </c>
      <c r="B73" s="21"/>
      <c r="C73" s="20"/>
      <c r="D73" s="20"/>
      <c r="E73" s="52"/>
      <c r="F73" s="39"/>
      <c r="G73" s="1"/>
    </row>
    <row r="74" spans="1:13" x14ac:dyDescent="0.3">
      <c r="A74" s="24" t="s">
        <v>77</v>
      </c>
      <c r="B74" s="25">
        <v>4</v>
      </c>
      <c r="C74" s="29" t="s">
        <v>40</v>
      </c>
      <c r="D74" s="29" t="s">
        <v>13</v>
      </c>
      <c r="E74" s="53">
        <v>22</v>
      </c>
      <c r="F74" s="40"/>
      <c r="G74" s="29" t="s">
        <v>89</v>
      </c>
      <c r="H74" s="2">
        <v>240</v>
      </c>
      <c r="I74" s="2">
        <v>60</v>
      </c>
      <c r="J74" s="2">
        <v>35.869999999999997</v>
      </c>
      <c r="K74" s="2">
        <v>12</v>
      </c>
      <c r="L74" s="2">
        <f>J74+K74</f>
        <v>47.87</v>
      </c>
      <c r="M74" s="60">
        <f>H74+L74</f>
        <v>287.87</v>
      </c>
    </row>
    <row r="75" spans="1:13" x14ac:dyDescent="0.3">
      <c r="A75" s="11"/>
      <c r="B75" s="21"/>
      <c r="C75" s="8"/>
      <c r="D75" s="8"/>
      <c r="E75" s="54"/>
      <c r="F75" s="38"/>
      <c r="G75" s="1"/>
    </row>
    <row r="76" spans="1:13" x14ac:dyDescent="0.3">
      <c r="A76" s="11"/>
      <c r="B76" s="21"/>
      <c r="C76" s="8"/>
      <c r="D76" s="8"/>
      <c r="E76" s="54"/>
      <c r="F76" s="38"/>
      <c r="G76" s="1"/>
    </row>
    <row r="77" spans="1:13" ht="15" thickBot="1" x14ac:dyDescent="0.35">
      <c r="A77" s="11"/>
      <c r="B77" s="21"/>
      <c r="C77" s="8"/>
      <c r="D77" s="8"/>
      <c r="E77" s="54"/>
      <c r="F77" s="38"/>
      <c r="G77" s="1"/>
    </row>
    <row r="78" spans="1:13" ht="15" thickBot="1" x14ac:dyDescent="0.35">
      <c r="A78" s="22" t="s">
        <v>78</v>
      </c>
      <c r="B78" s="23">
        <v>10</v>
      </c>
      <c r="C78" s="20"/>
      <c r="D78" s="20"/>
      <c r="E78" s="52"/>
      <c r="F78" s="39"/>
      <c r="G78" s="1"/>
    </row>
    <row r="79" spans="1:13" x14ac:dyDescent="0.3">
      <c r="A79" s="13"/>
      <c r="B79" s="21"/>
      <c r="C79" s="8"/>
      <c r="D79" s="8"/>
      <c r="E79" s="54"/>
      <c r="F79" s="38"/>
      <c r="G79" s="1"/>
    </row>
    <row r="80" spans="1:13" x14ac:dyDescent="0.3">
      <c r="A80" s="13" t="s">
        <v>79</v>
      </c>
      <c r="B80" s="21"/>
      <c r="C80" s="20"/>
      <c r="D80" s="20"/>
      <c r="E80" s="52"/>
      <c r="F80" s="39"/>
      <c r="G80" s="1"/>
    </row>
    <row r="81" spans="1:13" x14ac:dyDescent="0.3">
      <c r="A81" s="24" t="s">
        <v>80</v>
      </c>
      <c r="B81" s="25">
        <v>3</v>
      </c>
      <c r="C81" s="29" t="s">
        <v>40</v>
      </c>
      <c r="D81" s="29" t="s">
        <v>47</v>
      </c>
      <c r="E81" s="53">
        <v>29.35</v>
      </c>
      <c r="F81" s="29" t="s">
        <v>14</v>
      </c>
      <c r="G81" s="29" t="s">
        <v>90</v>
      </c>
      <c r="H81" s="2">
        <v>240</v>
      </c>
      <c r="I81" s="2">
        <v>75</v>
      </c>
      <c r="J81" s="2">
        <v>43.68</v>
      </c>
      <c r="K81" s="2">
        <v>8.58</v>
      </c>
      <c r="L81" s="2">
        <f t="shared" ref="L81:L84" si="17">J81+K81</f>
        <v>52.26</v>
      </c>
      <c r="M81" s="60">
        <f t="shared" ref="M81:M84" si="18">H81+L81</f>
        <v>292.26</v>
      </c>
    </row>
    <row r="82" spans="1:13" x14ac:dyDescent="0.3">
      <c r="A82" s="24" t="s">
        <v>81</v>
      </c>
      <c r="B82" s="25">
        <v>3</v>
      </c>
      <c r="C82" s="29" t="s">
        <v>40</v>
      </c>
      <c r="D82" s="29" t="s">
        <v>47</v>
      </c>
      <c r="E82" s="53">
        <v>35.5</v>
      </c>
      <c r="F82" s="29" t="s">
        <v>82</v>
      </c>
      <c r="G82" s="29" t="s">
        <v>90</v>
      </c>
      <c r="H82" s="2">
        <v>240</v>
      </c>
      <c r="I82" s="2">
        <v>75</v>
      </c>
      <c r="J82" s="2">
        <v>43.68</v>
      </c>
      <c r="K82" s="2">
        <v>8.58</v>
      </c>
      <c r="L82" s="2">
        <f t="shared" si="17"/>
        <v>52.26</v>
      </c>
      <c r="M82" s="60">
        <f t="shared" si="18"/>
        <v>292.26</v>
      </c>
    </row>
    <row r="83" spans="1:13" x14ac:dyDescent="0.3">
      <c r="A83" s="24" t="s">
        <v>83</v>
      </c>
      <c r="B83" s="25">
        <v>3</v>
      </c>
      <c r="C83" s="29" t="s">
        <v>40</v>
      </c>
      <c r="D83" s="29" t="s">
        <v>8</v>
      </c>
      <c r="E83" s="53">
        <v>29.35</v>
      </c>
      <c r="F83" s="40" t="s">
        <v>50</v>
      </c>
      <c r="G83" s="29" t="s">
        <v>90</v>
      </c>
      <c r="H83" s="2">
        <v>240</v>
      </c>
      <c r="I83" s="2">
        <v>75</v>
      </c>
      <c r="J83" s="2">
        <v>43.68</v>
      </c>
      <c r="K83" s="2">
        <v>8.58</v>
      </c>
      <c r="L83" s="2">
        <f t="shared" si="17"/>
        <v>52.26</v>
      </c>
      <c r="M83" s="60">
        <f t="shared" si="18"/>
        <v>292.26</v>
      </c>
    </row>
    <row r="84" spans="1:13" x14ac:dyDescent="0.3">
      <c r="A84" s="24" t="s">
        <v>84</v>
      </c>
      <c r="B84" s="25">
        <v>3</v>
      </c>
      <c r="C84" s="29" t="s">
        <v>40</v>
      </c>
      <c r="D84" s="29" t="s">
        <v>8</v>
      </c>
      <c r="E84" s="53">
        <v>29.35</v>
      </c>
      <c r="F84" s="40" t="s">
        <v>50</v>
      </c>
      <c r="G84" s="29" t="s">
        <v>90</v>
      </c>
      <c r="H84" s="2">
        <v>240</v>
      </c>
      <c r="I84" s="2">
        <v>75</v>
      </c>
      <c r="J84" s="2">
        <v>43.68</v>
      </c>
      <c r="K84" s="2">
        <v>8.58</v>
      </c>
      <c r="L84" s="2">
        <f t="shared" si="17"/>
        <v>52.26</v>
      </c>
      <c r="M84" s="60">
        <f t="shared" si="18"/>
        <v>292.26</v>
      </c>
    </row>
    <row r="85" spans="1:13" x14ac:dyDescent="0.3">
      <c r="A85" s="11"/>
      <c r="B85" s="21"/>
      <c r="C85" s="8"/>
      <c r="D85" s="8"/>
      <c r="E85" s="54"/>
      <c r="F85" s="38"/>
      <c r="G85" s="1"/>
      <c r="H85" s="1"/>
      <c r="I85" s="1"/>
    </row>
    <row r="86" spans="1:13" x14ac:dyDescent="0.3">
      <c r="A86" s="13" t="s">
        <v>85</v>
      </c>
      <c r="B86" s="21"/>
      <c r="C86" s="20"/>
      <c r="D86" s="20"/>
      <c r="E86" s="52"/>
      <c r="F86" s="39"/>
      <c r="G86" s="1"/>
      <c r="H86" s="1"/>
      <c r="I86" s="1"/>
    </row>
    <row r="87" spans="1:13" x14ac:dyDescent="0.3">
      <c r="A87" s="24" t="s">
        <v>86</v>
      </c>
      <c r="B87" s="25">
        <v>6</v>
      </c>
      <c r="C87" s="29" t="s">
        <v>12</v>
      </c>
      <c r="D87" s="29" t="s">
        <v>27</v>
      </c>
      <c r="E87" s="53">
        <v>61.64</v>
      </c>
      <c r="F87" s="40" t="s">
        <v>14</v>
      </c>
      <c r="G87" s="29" t="s">
        <v>90</v>
      </c>
      <c r="H87" s="2">
        <v>288</v>
      </c>
      <c r="I87" s="2">
        <v>75</v>
      </c>
      <c r="J87" s="2">
        <v>68.510000000000005</v>
      </c>
      <c r="K87" s="2">
        <v>35.24</v>
      </c>
      <c r="L87" s="2">
        <f>J87+K87</f>
        <v>103.75</v>
      </c>
      <c r="M87" s="60">
        <f>H87+L87</f>
        <v>391.75</v>
      </c>
    </row>
    <row r="88" spans="1:13" x14ac:dyDescent="0.3">
      <c r="G88" s="1"/>
    </row>
  </sheetData>
  <pageMargins left="0.7" right="0.7" top="0.75" bottom="0.75" header="0.3" footer="0.3"/>
  <pageSetup paperSize="8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Seznam enot</vt:lpstr>
      <vt:lpstr>'Seznam enot'!Področje_tiskanja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Jeseničnik</dc:creator>
  <cp:lastModifiedBy>Veronika Jeseničnik</cp:lastModifiedBy>
  <cp:lastPrinted>2022-06-03T07:40:05Z</cp:lastPrinted>
  <dcterms:created xsi:type="dcterms:W3CDTF">2022-05-17T08:32:43Z</dcterms:created>
  <dcterms:modified xsi:type="dcterms:W3CDTF">2022-08-03T12:18:10Z</dcterms:modified>
</cp:coreProperties>
</file>