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Z-SAUTFS-FRONT\Obveznice\YEN 2024\Alokacijsko poročilo, impact report\"/>
    </mc:Choice>
  </mc:AlternateContent>
  <xr:revisionPtr revIDLastSave="0" documentId="13_ncr:1_{7A42120C-D865-4E3B-A938-9C742F3F9CD3}" xr6:coauthVersionLast="47" xr6:coauthVersionMax="47" xr10:uidLastSave="{00000000-0000-0000-0000-000000000000}"/>
  <bookViews>
    <workbookView xWindow="28680" yWindow="-120" windowWidth="29040" windowHeight="15840" tabRatio="566" activeTab="1" xr2:uid="{E0C48EAF-7710-4F0F-9AFD-83643AEF97F9}"/>
  </bookViews>
  <sheets>
    <sheet name="Social inclusion" sheetId="13" r:id="rId1"/>
    <sheet name="Social inclusion - summary" sheetId="31" r:id="rId2"/>
    <sheet name="Healthcare" sheetId="27" r:id="rId3"/>
    <sheet name="Drop list" sheetId="30" r:id="rId4"/>
  </sheets>
  <externalReferences>
    <externalReference r:id="rId5"/>
    <externalReference r:id="rId6"/>
  </externalReferences>
  <definedNames>
    <definedName name="_xlnm._FilterDatabase" localSheetId="0" hidden="1">'Social inclusion'!$B$3:$X$13</definedName>
    <definedName name="Country_List">[1]Country_List!$A$1:$A$275</definedName>
    <definedName name="EIB_list_of_sludge_disposal">[2]EIB_EFs!$H$9:$H$15</definedName>
    <definedName name="EIB_list_of_WWTP">[2]EIB_EFs!$G$9:$G$20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1" l="1"/>
  <c r="I14" i="31"/>
  <c r="F14" i="31"/>
  <c r="L4" i="31"/>
  <c r="P4" i="31"/>
  <c r="S4" i="31"/>
  <c r="V4" i="31"/>
  <c r="L5" i="31"/>
  <c r="P5" i="31"/>
  <c r="S5" i="31"/>
  <c r="V5" i="31"/>
  <c r="L6" i="31"/>
  <c r="P6" i="31"/>
  <c r="S6" i="31"/>
  <c r="V6" i="31"/>
  <c r="L7" i="31"/>
  <c r="P7" i="31"/>
  <c r="S7" i="31"/>
  <c r="V7" i="31"/>
  <c r="L8" i="31"/>
  <c r="P8" i="31"/>
  <c r="S8" i="31"/>
  <c r="V8" i="31"/>
  <c r="L9" i="31"/>
  <c r="P9" i="31"/>
  <c r="S9" i="31"/>
  <c r="V9" i="31"/>
  <c r="L10" i="31"/>
  <c r="P10" i="31"/>
  <c r="S10" i="31"/>
  <c r="V10" i="31"/>
  <c r="J11" i="31"/>
  <c r="K11" i="31"/>
  <c r="L11" i="31"/>
  <c r="L12" i="31"/>
  <c r="P12" i="31"/>
  <c r="S12" i="31"/>
  <c r="V12" i="31"/>
  <c r="K13" i="31"/>
  <c r="J13" i="31"/>
  <c r="F13" i="31"/>
  <c r="H11" i="31"/>
  <c r="F11" i="31"/>
  <c r="I12" i="31"/>
  <c r="H12" i="31"/>
  <c r="G12" i="31" s="1"/>
  <c r="G13" i="31" s="1"/>
  <c r="I10" i="31"/>
  <c r="G10" i="31"/>
  <c r="I9" i="31"/>
  <c r="G9" i="31"/>
  <c r="I8" i="31"/>
  <c r="G8" i="31"/>
  <c r="I7" i="31"/>
  <c r="G7" i="31"/>
  <c r="I6" i="31"/>
  <c r="G6" i="31"/>
  <c r="I5" i="31"/>
  <c r="G5" i="31"/>
  <c r="I4" i="31"/>
  <c r="G4" i="31"/>
  <c r="L5" i="13"/>
  <c r="L6" i="13"/>
  <c r="L7" i="13"/>
  <c r="L8" i="13"/>
  <c r="L9" i="13"/>
  <c r="L10" i="13"/>
  <c r="L11" i="13"/>
  <c r="L4" i="13"/>
  <c r="P11" i="13"/>
  <c r="O13" i="13"/>
  <c r="H11" i="13"/>
  <c r="G11" i="13" s="1"/>
  <c r="J13" i="13"/>
  <c r="K13" i="13"/>
  <c r="I11" i="13"/>
  <c r="V11" i="13" s="1"/>
  <c r="G11" i="31" l="1"/>
  <c r="I11" i="31"/>
  <c r="H13" i="31"/>
  <c r="I13" i="31"/>
  <c r="S11" i="13"/>
  <c r="I5" i="13"/>
  <c r="I6" i="13"/>
  <c r="I7" i="13"/>
  <c r="I8" i="13"/>
  <c r="I9" i="13"/>
  <c r="I10" i="13"/>
  <c r="I4" i="13"/>
  <c r="G4" i="13"/>
  <c r="G5" i="13"/>
  <c r="G6" i="13"/>
  <c r="G7" i="13"/>
  <c r="G8" i="13"/>
  <c r="G9" i="13"/>
  <c r="G10" i="13"/>
  <c r="K25" i="27"/>
  <c r="M25" i="27" s="1"/>
  <c r="M24" i="27"/>
  <c r="M14" i="27"/>
  <c r="M15" i="27"/>
  <c r="M16" i="27"/>
  <c r="M17" i="27"/>
  <c r="M18" i="27"/>
  <c r="M19" i="27"/>
  <c r="M20" i="27"/>
  <c r="M21" i="27"/>
  <c r="M22" i="27"/>
  <c r="M23" i="27"/>
  <c r="L13" i="31" l="1"/>
  <c r="V10" i="13"/>
  <c r="S10" i="13"/>
  <c r="P10" i="13"/>
  <c r="P7" i="13"/>
  <c r="V7" i="13"/>
  <c r="S7" i="13"/>
  <c r="V4" i="13"/>
  <c r="V13" i="13" s="1"/>
  <c r="P4" i="13"/>
  <c r="P13" i="13" s="1"/>
  <c r="S4" i="13"/>
  <c r="S6" i="13"/>
  <c r="P6" i="13"/>
  <c r="V6" i="13"/>
  <c r="V9" i="13"/>
  <c r="S9" i="13"/>
  <c r="P9" i="13"/>
  <c r="S8" i="13"/>
  <c r="P8" i="13"/>
  <c r="V8" i="13"/>
  <c r="S5" i="13"/>
  <c r="P5" i="13"/>
  <c r="V5" i="13"/>
  <c r="I13" i="13"/>
  <c r="J27" i="27"/>
  <c r="K27" i="27"/>
  <c r="S1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Louisa Mandt</author>
    <author>Simon Vacklen</author>
  </authors>
  <commentList>
    <comment ref="A4" authorId="0" shapeId="0" xr:uid="{15DAF495-9A88-4AF2-99D4-BF7E07E11C45}">
      <text>
        <r>
          <rPr>
            <sz val="9"/>
            <color indexed="81"/>
            <rFont val="Tahoma"/>
            <family val="2"/>
          </rPr>
          <t>The start date of the 12 months the data covers.</t>
        </r>
      </text>
    </comment>
    <comment ref="A5" authorId="0" shapeId="0" xr:uid="{8090B511-0EE0-4DC0-8F85-8166B78DA5FA}">
      <text>
        <r>
          <rPr>
            <sz val="9"/>
            <color indexed="81"/>
            <rFont val="Tahoma"/>
            <family val="2"/>
          </rPr>
          <t>The end date of the 12 months the data covers.</t>
        </r>
      </text>
    </comment>
    <comment ref="A10" authorId="0" shapeId="0" xr:uid="{6965E640-6B7C-4FCF-9F17-687B63C0A5FD}">
      <text>
        <r>
          <rPr>
            <sz val="9"/>
            <color indexed="81"/>
            <rFont val="Tahoma"/>
            <family val="2"/>
          </rPr>
          <t xml:space="preserve">If applicable, the bond code can be included here. </t>
        </r>
      </text>
    </comment>
    <comment ref="B10" authorId="0" shapeId="0" xr:uid="{5D6C220B-6881-4B94-ACDF-A544F12B7DB3}">
      <text>
        <r>
          <rPr>
            <sz val="9"/>
            <color indexed="81"/>
            <rFont val="Tahoma"/>
            <family val="2"/>
          </rPr>
          <t xml:space="preserve">Internal name of the project. </t>
        </r>
      </text>
    </comment>
    <comment ref="C10" authorId="1" shapeId="0" xr:uid="{11FB7C91-59AA-45E4-B71E-91ED6FDFC6B2}">
      <text>
        <r>
          <rPr>
            <sz val="9"/>
            <color indexed="81"/>
            <rFont val="Tahoma"/>
            <family val="2"/>
          </rPr>
          <t xml:space="preserve">Project location. Please specify city if possible, otherwise country is sufficient. </t>
        </r>
      </text>
    </comment>
    <comment ref="G10" authorId="1" shapeId="0" xr:uid="{F3980A5D-1FB5-4615-A224-3B736BC068ED}">
      <text>
        <r>
          <rPr>
            <sz val="9"/>
            <color indexed="81"/>
            <rFont val="Tahoma"/>
            <family val="2"/>
          </rPr>
          <t xml:space="preserve">A common measure of hospital capacity. Alternatively, this number can be replaced with "number of patients". This number is not used in impact calculations but is interesting to investors.
</t>
        </r>
      </text>
    </comment>
    <comment ref="H10" authorId="0" shapeId="0" xr:uid="{458B57D0-12E5-44E5-901F-9B4BDE8D1011}">
      <text>
        <r>
          <rPr>
            <sz val="9"/>
            <color indexed="81"/>
            <rFont val="Tahoma"/>
            <family val="2"/>
          </rPr>
          <t>Number of years until the maturity of the bond.</t>
        </r>
      </text>
    </comment>
    <comment ref="I10" authorId="0" shapeId="0" xr:uid="{311C7A4B-8D5C-49E4-A98F-0DD7B33842EC}">
      <text>
        <r>
          <rPr>
            <sz val="9"/>
            <color indexed="81"/>
            <rFont val="Tahoma"/>
            <family val="2"/>
          </rPr>
          <t>The amount committed to invest into the bond.</t>
        </r>
      </text>
    </comment>
    <comment ref="J10" authorId="0" shapeId="0" xr:uid="{15DC1220-8C50-492A-8AE2-F2E64E468671}">
      <text>
        <r>
          <rPr>
            <sz val="9"/>
            <color indexed="81"/>
            <rFont val="Tahoma"/>
            <family val="2"/>
          </rPr>
          <t>The total amount actually allocated to the bond at reporting date.</t>
        </r>
      </text>
    </comment>
    <comment ref="L10" authorId="0" shapeId="0" xr:uid="{9174429E-28A0-46EA-9673-A68894BA2650}">
      <text>
        <r>
          <rPr>
            <sz val="9"/>
            <color indexed="81"/>
            <rFont val="Tahoma"/>
            <family val="2"/>
          </rPr>
          <t xml:space="preserve">Project currency in 3-letter ISO currency code such as e.g. EUR or USD. Please use dropdown menu. </t>
        </r>
      </text>
    </comment>
    <comment ref="M10" authorId="0" shapeId="0" xr:uid="{D165C844-8781-48AC-A26A-D6AD64F25FE2}">
      <text>
        <r>
          <rPr>
            <sz val="9"/>
            <color indexed="81"/>
            <rFont val="Tahoma"/>
            <family val="2"/>
          </rPr>
          <t>Please only fill in in the case that the bond finances a share of a project.</t>
        </r>
      </text>
    </comment>
    <comment ref="N10" authorId="0" shapeId="0" xr:uid="{146379B3-4033-48B0-8D1D-527D773B5904}">
      <text>
        <r>
          <rPr>
            <sz val="9"/>
            <color indexed="81"/>
            <rFont val="Tahoma"/>
            <family val="2"/>
          </rPr>
          <t>Please insert data points in here if the corresponding option does not exist in a dropdown as well as any other critical information.</t>
        </r>
      </text>
    </comment>
  </commentList>
</comments>
</file>

<file path=xl/sharedStrings.xml><?xml version="1.0" encoding="utf-8"?>
<sst xmlns="http://schemas.openxmlformats.org/spreadsheetml/2006/main" count="285" uniqueCount="145">
  <si>
    <t>Project name</t>
  </si>
  <si>
    <t>€</t>
  </si>
  <si>
    <t>%</t>
  </si>
  <si>
    <t>years</t>
  </si>
  <si>
    <t>NRP Nr.</t>
  </si>
  <si>
    <t>SDG Addressed
(Goal&amp;Target)</t>
  </si>
  <si>
    <t>Target Group</t>
  </si>
  <si>
    <t>Number</t>
  </si>
  <si>
    <t>Project lifetime or budgetted years</t>
  </si>
  <si>
    <t>e.g. Underserved households (from Sustainability Bond Framework)</t>
  </si>
  <si>
    <t>Regulation and development of the health care system</t>
  </si>
  <si>
    <t>Implementation of tasks in the field of public health</t>
  </si>
  <si>
    <t>Monitoring the effects of the environment on health</t>
  </si>
  <si>
    <t>Measures to control infectious diseases</t>
  </si>
  <si>
    <t>NC CRSS - arrangement of the premises of the national center</t>
  </si>
  <si>
    <t>Number of institutions benefiting from the investments</t>
  </si>
  <si>
    <t>Number of public tenders/campaigns/ activities/ COVID test</t>
  </si>
  <si>
    <t>Total Value of the Project - all sources of funding</t>
  </si>
  <si>
    <t>RS Budget Share of Total Project Financing</t>
  </si>
  <si>
    <t>Total Value of the Project - RS Budget as a source</t>
  </si>
  <si>
    <t>Total Value of the Project - RS Budget as a source / Regard to Possible Partial Eligibility</t>
  </si>
  <si>
    <t>Allocated Amount by the RS Budget (If the full amount of the project is/was eligible/partial eligibility not taken into account)</t>
  </si>
  <si>
    <t xml:space="preserve">Access to Essential Services –
Social Inclusion </t>
  </si>
  <si>
    <t>Number of beneficiaries benefiting from programme</t>
  </si>
  <si>
    <t>Start Date:</t>
  </si>
  <si>
    <t>End Date:</t>
  </si>
  <si>
    <t>Client Data Entry:</t>
  </si>
  <si>
    <t>Technical Information</t>
  </si>
  <si>
    <t>Financial Information</t>
  </si>
  <si>
    <t>Optional</t>
  </si>
  <si>
    <t>Required</t>
  </si>
  <si>
    <t>Project Name</t>
  </si>
  <si>
    <t>Country</t>
  </si>
  <si>
    <t>Bond Tenor (Years)</t>
  </si>
  <si>
    <t>Allocated Amount</t>
  </si>
  <si>
    <t>Currency</t>
  </si>
  <si>
    <t>Share of Total Project Financing, %</t>
  </si>
  <si>
    <t>Comment</t>
  </si>
  <si>
    <t>Example Row:</t>
  </si>
  <si>
    <t>BND100</t>
  </si>
  <si>
    <t>EUR</t>
  </si>
  <si>
    <t>Spain</t>
  </si>
  <si>
    <t>Primary Healthcare</t>
  </si>
  <si>
    <t>Number of Hospital Beds</t>
  </si>
  <si>
    <t>Healthcare Impact Reporting - Client Data Request</t>
  </si>
  <si>
    <t>2023
€</t>
  </si>
  <si>
    <t>Number of participants/beneficiaries</t>
  </si>
  <si>
    <t>Number and type of infrastructure benefiting</t>
  </si>
  <si>
    <t>Number of inhabitants affected by natural disasters receiving assistance</t>
  </si>
  <si>
    <t>Other indicative impact indicators</t>
  </si>
  <si>
    <t>NPR Nr.</t>
  </si>
  <si>
    <t>2611-23-0301</t>
  </si>
  <si>
    <t>2611-23-0704</t>
  </si>
  <si>
    <t>2611-23-0503</t>
  </si>
  <si>
    <t>2611-23-0401</t>
  </si>
  <si>
    <t>2611-23-0502</t>
  </si>
  <si>
    <t>2560-23-0005</t>
  </si>
  <si>
    <t>Enforcement of the provisions of the Act on Intervention Measures to Eliminate the Consequences of Floods and Landslides of August 2023 in the field of extraordinary financial social assistance (MDDSZ) - natural disasters, 04/08/2023</t>
  </si>
  <si>
    <t>SDG</t>
  </si>
  <si>
    <t>1 - No poverty</t>
  </si>
  <si>
    <t>2 - Zero hunger</t>
  </si>
  <si>
    <t>3 - Good health and well-being</t>
  </si>
  <si>
    <t>4 - Quality education</t>
  </si>
  <si>
    <t>5 - Gender equality</t>
  </si>
  <si>
    <t>6 - Clean water and sanitation</t>
  </si>
  <si>
    <t>7 - Affordable and clean energy</t>
  </si>
  <si>
    <t>8 - Decent work and economic growth</t>
  </si>
  <si>
    <t>9 - Industry, innovation and infrastructure</t>
  </si>
  <si>
    <t>10 - Reduced inequalities</t>
  </si>
  <si>
    <t>11 - Sustainable cities and communities</t>
  </si>
  <si>
    <t>12 - Responsible consumption and production</t>
  </si>
  <si>
    <t>13 - Climate action</t>
  </si>
  <si>
    <t>14 - Life below water</t>
  </si>
  <si>
    <t>15 - Life on land</t>
  </si>
  <si>
    <t>Slovenia</t>
  </si>
  <si>
    <t>2711-08-0012</t>
  </si>
  <si>
    <t>2711-17-0023</t>
  </si>
  <si>
    <t>2711-20-0002</t>
  </si>
  <si>
    <t>2711-21-0035</t>
  </si>
  <si>
    <t>2711-22-0006</t>
  </si>
  <si>
    <t>2711-22-0017</t>
  </si>
  <si>
    <t>2711-22-0021</t>
  </si>
  <si>
    <t>2711-23-0006</t>
  </si>
  <si>
    <t>2711-23-0007</t>
  </si>
  <si>
    <t>2711-23-0016</t>
  </si>
  <si>
    <t>2711-23-0021</t>
  </si>
  <si>
    <t>2711-23-0008</t>
  </si>
  <si>
    <t>ESF - eHealth</t>
  </si>
  <si>
    <t>CZBO Šentvid pri Stični - new building, adaptation</t>
  </si>
  <si>
    <t>RRF - Digital transformation of healthcare</t>
  </si>
  <si>
    <t>UKC Maribor - Expansion of oncology activity</t>
  </si>
  <si>
    <t>UMC MB New construction of the infectious disease clinic</t>
  </si>
  <si>
    <t>Postgraduate training of health workers</t>
  </si>
  <si>
    <t>Supplements of salary group J</t>
  </si>
  <si>
    <t>2023-24</t>
  </si>
  <si>
    <t>Portfolio nr. 1</t>
  </si>
  <si>
    <t xml:space="preserve">Investments to repair flood-damaged municipal infrastructure from the August 2023 floods and associated landslides
</t>
  </si>
  <si>
    <t>population in Slovenia affected by a natural disaster</t>
  </si>
  <si>
    <t>2024
€</t>
  </si>
  <si>
    <t>1542-21-0001</t>
  </si>
  <si>
    <t>Care and integration of migrants</t>
  </si>
  <si>
    <t>Partial reimbursement of salaries for workers waiting for work while reconstruction efforts following the August 2023 floods conclude</t>
  </si>
  <si>
    <t>Investments to repair flood damage from the August 2023 floods and associated landslides</t>
  </si>
  <si>
    <t>Provision of additional counselling and psychological assistance for users of public social welfare programmes, following increased demand due to the impact of natural disasters</t>
  </si>
  <si>
    <t>Family support programmes to respond to the increased demand for support for children and young people, or their families, who are facing hardships caused by natural disasters</t>
  </si>
  <si>
    <t>Investments to repair storm-damaged local infrastructure from the September 2022 storm and associated landslides</t>
  </si>
  <si>
    <t>2- The recipients of the funds are the Society for an Orderly Life and the Anton Trstenjak Institute, which otherwise implement social welfare programs</t>
  </si>
  <si>
    <t>5 - The recipients are centers for families, which otherwise implement family support programs.</t>
  </si>
  <si>
    <t>3 municipalities</t>
  </si>
  <si>
    <t xml:space="preserve">5 road sections, 1 bridge
</t>
  </si>
  <si>
    <t>repair of local infrastructure, rehabilitation of landslide, no direct assistence to inhabitants</t>
  </si>
  <si>
    <t>102 municipalities</t>
  </si>
  <si>
    <t>more then 360 local road sections, 12 bridges</t>
  </si>
  <si>
    <t>repair of local infrastructure, rehabilitation of landslides, no direct assistence to inhabitants</t>
  </si>
  <si>
    <t>Number of participants/beneficiaries, description</t>
  </si>
  <si>
    <t>392 persons</t>
  </si>
  <si>
    <t>206 persons</t>
  </si>
  <si>
    <t>456 persons</t>
  </si>
  <si>
    <t>From 1.1.2023 till 4.3.2026</t>
  </si>
  <si>
    <r>
      <t xml:space="preserve">* The number of beneficiaries represents the number of Persons with Temporary Protection Status who are entitled to the rights defined under the </t>
    </r>
    <r>
      <rPr>
        <i/>
        <sz val="11"/>
        <color theme="1"/>
        <rFont val="Times New Roman"/>
        <family val="1"/>
        <charset val="238"/>
      </rPr>
      <t>Temporary Protection of Displaced Persons Act</t>
    </r>
    <r>
      <rPr>
        <sz val="11"/>
        <color theme="1"/>
        <rFont val="Times New Roman"/>
        <family val="1"/>
        <charset val="238"/>
      </rPr>
      <t>. In 2023 and 2024, the number of such persons is 8,767 and 10,152 respectively (taken from Ministry of Interior Affairs statistics).</t>
    </r>
  </si>
  <si>
    <t>Number of participants/beneficiaries pro rata</t>
  </si>
  <si>
    <t>Number and type of infrastructure benefiting, description</t>
  </si>
  <si>
    <t>*10152 migrants and/or displaced persons</t>
  </si>
  <si>
    <t>Number and type of infrastructure benefiting pro rata</t>
  </si>
  <si>
    <t>3928 inhabitants affected</t>
  </si>
  <si>
    <t>9621 inhabitants affected</t>
  </si>
  <si>
    <t>Number of inhabitants affected by natural disasters receiving assistance, description</t>
  </si>
  <si>
    <t>Number of inhabitants affected by natural disasters receiving assistance pro rata</t>
  </si>
  <si>
    <t>migrants and/or displaced persons from Ukraine</t>
  </si>
  <si>
    <t>% allocated of Total Value of the Project</t>
  </si>
  <si>
    <t>Providing access to essential infrastructure and services to populations affected by natural disasters</t>
  </si>
  <si>
    <t>Natural disaster relief</t>
  </si>
  <si>
    <t>Care for migrants and/or displaced persons</t>
  </si>
  <si>
    <t>Providing access to essential infrastructure and services to vulnerable populations</t>
  </si>
  <si>
    <t>1054 persons
105 municipalities
2- The recipients are the funds are the Society for an Orderly Life and the Anton Trstenjak Institute, which otherwise implement social welfare programs
5 - The recipients are centers for families, which otherwise implement family support programs.</t>
  </si>
  <si>
    <t>493 persons
35 municipalities
2 organizations</t>
  </si>
  <si>
    <t>2905 inhabitants affected</t>
  </si>
  <si>
    <t>4392 migrants and/or displaced persons</t>
  </si>
  <si>
    <t>Category</t>
  </si>
  <si>
    <t>2023 Slovenia Sovereign Sustainability Bond Framework - Category Description</t>
  </si>
  <si>
    <t>125 pieces of road infrastructure</t>
  </si>
  <si>
    <t>Outcome indicators</t>
  </si>
  <si>
    <t>Other indicative outcome indicators</t>
  </si>
  <si>
    <t>10152 migrants and/or displaced persons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</si>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</sst>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6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u/>
      <sz val="16"/>
      <color theme="0"/>
      <name val="Roboto"/>
    </font>
    <font>
      <sz val="11"/>
      <color theme="0"/>
      <name val="Roboto"/>
    </font>
    <font>
      <sz val="11"/>
      <color theme="1"/>
      <name val="Roboto"/>
    </font>
    <font>
      <sz val="10"/>
      <color theme="1"/>
      <name val="Roboto"/>
    </font>
    <font>
      <b/>
      <sz val="11"/>
      <color theme="0"/>
      <name val="Roboto"/>
    </font>
    <font>
      <b/>
      <sz val="14"/>
      <color theme="0"/>
      <name val="Roboto"/>
    </font>
    <font>
      <b/>
      <sz val="8"/>
      <color theme="0"/>
      <name val="Roboto"/>
    </font>
    <font>
      <sz val="11"/>
      <color rgb="FFFFC000"/>
      <name val="Roboto"/>
    </font>
    <font>
      <b/>
      <sz val="10"/>
      <color theme="0"/>
      <name val="Roboto"/>
    </font>
    <font>
      <sz val="10"/>
      <color theme="0"/>
      <name val="Roboto"/>
    </font>
    <font>
      <i/>
      <sz val="9"/>
      <color theme="1"/>
      <name val="Roboto"/>
    </font>
    <font>
      <sz val="9"/>
      <color theme="1"/>
      <name val="Roboto"/>
    </font>
    <font>
      <sz val="9"/>
      <color indexed="81"/>
      <name val="Tahoma"/>
      <family val="2"/>
    </font>
    <font>
      <sz val="11"/>
      <color theme="9" tint="-0.249977111117893"/>
      <name val="Arial"/>
      <family val="2"/>
      <charset val="238"/>
    </font>
    <font>
      <b/>
      <sz val="11"/>
      <color theme="1"/>
      <name val="Roboto"/>
    </font>
    <font>
      <sz val="9"/>
      <color theme="4" tint="-0.499984740745262"/>
      <name val="Roboto"/>
    </font>
    <font>
      <i/>
      <sz val="9"/>
      <color theme="4" tint="-0.499984740745262"/>
      <name val="Roboto"/>
    </font>
    <font>
      <i/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B3333"/>
        <bgColor indexed="64"/>
      </patternFill>
    </fill>
    <fill>
      <patternFill patternType="solid">
        <fgColor rgb="FFE6AF00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8AAA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/>
    <xf numFmtId="3" fontId="5" fillId="0" borderId="0" xfId="0" applyNumberFormat="1" applyFont="1"/>
    <xf numFmtId="0" fontId="5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3" fillId="3" borderId="1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/>
    </xf>
    <xf numFmtId="0" fontId="7" fillId="6" borderId="0" xfId="10" applyFont="1" applyFill="1"/>
    <xf numFmtId="0" fontId="8" fillId="6" borderId="0" xfId="10" applyFont="1" applyFill="1"/>
    <xf numFmtId="0" fontId="9" fillId="7" borderId="0" xfId="10" applyFont="1" applyFill="1"/>
    <xf numFmtId="0" fontId="10" fillId="7" borderId="1" xfId="10" applyFont="1" applyFill="1" applyBorder="1"/>
    <xf numFmtId="0" fontId="11" fillId="6" borderId="0" xfId="10" applyFont="1" applyFill="1"/>
    <xf numFmtId="0" fontId="8" fillId="2" borderId="0" xfId="10" applyFont="1" applyFill="1"/>
    <xf numFmtId="0" fontId="9" fillId="2" borderId="0" xfId="10" applyFont="1" applyFill="1"/>
    <xf numFmtId="0" fontId="13" fillId="8" borderId="3" xfId="10" applyFont="1" applyFill="1" applyBorder="1" applyAlignment="1">
      <alignment horizontal="center"/>
    </xf>
    <xf numFmtId="0" fontId="13" fillId="8" borderId="6" xfId="10" applyFont="1" applyFill="1" applyBorder="1" applyAlignment="1">
      <alignment horizontal="center"/>
    </xf>
    <xf numFmtId="0" fontId="13" fillId="8" borderId="1" xfId="10" applyFont="1" applyFill="1" applyBorder="1" applyAlignment="1">
      <alignment horizontal="center"/>
    </xf>
    <xf numFmtId="0" fontId="13" fillId="8" borderId="4" xfId="10" applyFont="1" applyFill="1" applyBorder="1" applyAlignment="1">
      <alignment horizontal="center"/>
    </xf>
    <xf numFmtId="0" fontId="13" fillId="8" borderId="23" xfId="10" applyFont="1" applyFill="1" applyBorder="1" applyAlignment="1">
      <alignment horizontal="center"/>
    </xf>
    <xf numFmtId="0" fontId="13" fillId="8" borderId="24" xfId="10" applyFont="1" applyFill="1" applyBorder="1" applyAlignment="1">
      <alignment horizontal="center"/>
    </xf>
    <xf numFmtId="0" fontId="13" fillId="8" borderId="25" xfId="10" applyFont="1" applyFill="1" applyBorder="1" applyAlignment="1">
      <alignment horizontal="center"/>
    </xf>
    <xf numFmtId="0" fontId="14" fillId="2" borderId="0" xfId="10" applyFont="1" applyFill="1"/>
    <xf numFmtId="0" fontId="15" fillId="8" borderId="6" xfId="10" applyFont="1" applyFill="1" applyBorder="1" applyAlignment="1">
      <alignment wrapText="1"/>
    </xf>
    <xf numFmtId="0" fontId="15" fillId="8" borderId="1" xfId="10" applyFont="1" applyFill="1" applyBorder="1" applyAlignment="1">
      <alignment wrapText="1"/>
    </xf>
    <xf numFmtId="0" fontId="15" fillId="8" borderId="26" xfId="10" applyFont="1" applyFill="1" applyBorder="1" applyAlignment="1">
      <alignment wrapText="1"/>
    </xf>
    <xf numFmtId="0" fontId="15" fillId="8" borderId="18" xfId="10" applyFont="1" applyFill="1" applyBorder="1" applyAlignment="1">
      <alignment wrapText="1"/>
    </xf>
    <xf numFmtId="0" fontId="15" fillId="8" borderId="20" xfId="10" applyFont="1" applyFill="1" applyBorder="1" applyAlignment="1">
      <alignment wrapText="1"/>
    </xf>
    <xf numFmtId="0" fontId="15" fillId="8" borderId="27" xfId="10" applyFont="1" applyFill="1" applyBorder="1" applyAlignment="1">
      <alignment wrapText="1"/>
    </xf>
    <xf numFmtId="0" fontId="16" fillId="2" borderId="0" xfId="10" applyFont="1" applyFill="1" applyAlignment="1">
      <alignment wrapText="1"/>
    </xf>
    <xf numFmtId="0" fontId="8" fillId="6" borderId="28" xfId="10" applyFont="1" applyFill="1" applyBorder="1"/>
    <xf numFmtId="0" fontId="17" fillId="9" borderId="1" xfId="10" applyFont="1" applyFill="1" applyBorder="1"/>
    <xf numFmtId="0" fontId="17" fillId="9" borderId="3" xfId="10" applyFont="1" applyFill="1" applyBorder="1"/>
    <xf numFmtId="0" fontId="17" fillId="9" borderId="6" xfId="10" applyFont="1" applyFill="1" applyBorder="1"/>
    <xf numFmtId="3" fontId="17" fillId="9" borderId="1" xfId="11" applyNumberFormat="1" applyFont="1" applyFill="1" applyBorder="1"/>
    <xf numFmtId="3" fontId="17" fillId="9" borderId="4" xfId="11" applyNumberFormat="1" applyFont="1" applyFill="1" applyBorder="1"/>
    <xf numFmtId="9" fontId="18" fillId="9" borderId="1" xfId="11" applyFont="1" applyFill="1" applyBorder="1"/>
    <xf numFmtId="9" fontId="17" fillId="9" borderId="1" xfId="11" applyFont="1" applyFill="1" applyBorder="1"/>
    <xf numFmtId="9" fontId="17" fillId="9" borderId="25" xfId="11" applyFont="1" applyFill="1" applyBorder="1"/>
    <xf numFmtId="0" fontId="17" fillId="2" borderId="0" xfId="10" applyFont="1" applyFill="1"/>
    <xf numFmtId="3" fontId="8" fillId="6" borderId="0" xfId="10" applyNumberFormat="1" applyFont="1" applyFill="1"/>
    <xf numFmtId="9" fontId="8" fillId="6" borderId="0" xfId="11" applyFont="1" applyFill="1" applyBorder="1"/>
    <xf numFmtId="9" fontId="8" fillId="6" borderId="28" xfId="11" applyFont="1" applyFill="1" applyBorder="1"/>
    <xf numFmtId="0" fontId="18" fillId="7" borderId="3" xfId="10" applyFont="1" applyFill="1" applyBorder="1"/>
    <xf numFmtId="3" fontId="17" fillId="0" borderId="4" xfId="11" applyNumberFormat="1" applyFont="1" applyBorder="1"/>
    <xf numFmtId="3" fontId="17" fillId="0" borderId="1" xfId="11" applyNumberFormat="1" applyFont="1" applyBorder="1"/>
    <xf numFmtId="9" fontId="18" fillId="0" borderId="1" xfId="11" applyFont="1" applyBorder="1"/>
    <xf numFmtId="9" fontId="18" fillId="0" borderId="25" xfId="11" applyFont="1" applyBorder="1"/>
    <xf numFmtId="0" fontId="18" fillId="7" borderId="0" xfId="10" applyFont="1" applyFill="1"/>
    <xf numFmtId="3" fontId="17" fillId="0" borderId="29" xfId="11" applyNumberFormat="1" applyFont="1" applyBorder="1"/>
    <xf numFmtId="3" fontId="17" fillId="0" borderId="30" xfId="11" applyNumberFormat="1" applyFont="1" applyBorder="1"/>
    <xf numFmtId="9" fontId="18" fillId="0" borderId="31" xfId="11" applyFont="1" applyBorder="1"/>
    <xf numFmtId="0" fontId="18" fillId="0" borderId="14" xfId="10" applyFont="1" applyBorder="1"/>
    <xf numFmtId="0" fontId="18" fillId="7" borderId="15" xfId="10" applyFont="1" applyFill="1" applyBorder="1"/>
    <xf numFmtId="0" fontId="18" fillId="0" borderId="6" xfId="10" applyFont="1" applyBorder="1"/>
    <xf numFmtId="0" fontId="8" fillId="6" borderId="33" xfId="10" applyFont="1" applyFill="1" applyBorder="1"/>
    <xf numFmtId="0" fontId="8" fillId="6" borderId="34" xfId="10" applyFont="1" applyFill="1" applyBorder="1"/>
    <xf numFmtId="0" fontId="11" fillId="6" borderId="34" xfId="10" applyFont="1" applyFill="1" applyBorder="1"/>
    <xf numFmtId="0" fontId="15" fillId="8" borderId="7" xfId="10" applyFont="1" applyFill="1" applyBorder="1" applyAlignment="1">
      <alignment wrapText="1"/>
    </xf>
    <xf numFmtId="0" fontId="15" fillId="8" borderId="3" xfId="10" applyFont="1" applyFill="1" applyBorder="1" applyAlignment="1">
      <alignment wrapText="1"/>
    </xf>
    <xf numFmtId="0" fontId="9" fillId="7" borderId="34" xfId="10" applyFont="1" applyFill="1" applyBorder="1"/>
    <xf numFmtId="3" fontId="9" fillId="7" borderId="0" xfId="10" applyNumberFormat="1" applyFont="1" applyFill="1"/>
    <xf numFmtId="0" fontId="1" fillId="0" borderId="3" xfId="0" applyFont="1" applyBorder="1" applyAlignment="1">
      <alignment horizontal="right"/>
    </xf>
    <xf numFmtId="0" fontId="1" fillId="0" borderId="18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/>
    </xf>
    <xf numFmtId="0" fontId="8" fillId="6" borderId="0" xfId="10" applyFont="1" applyFill="1" applyBorder="1"/>
    <xf numFmtId="0" fontId="13" fillId="8" borderId="32" xfId="10" applyFont="1" applyFill="1" applyBorder="1" applyAlignment="1">
      <alignment horizontal="center"/>
    </xf>
    <xf numFmtId="0" fontId="15" fillId="6" borderId="0" xfId="10" applyFont="1" applyFill="1" applyAlignment="1">
      <alignment horizontal="center"/>
    </xf>
    <xf numFmtId="0" fontId="20" fillId="0" borderId="0" xfId="0" applyFont="1"/>
    <xf numFmtId="3" fontId="21" fillId="7" borderId="0" xfId="10" applyNumberFormat="1" applyFont="1" applyFill="1"/>
    <xf numFmtId="3" fontId="18" fillId="0" borderId="1" xfId="10" applyNumberFormat="1" applyFont="1" applyBorder="1"/>
    <xf numFmtId="0" fontId="18" fillId="0" borderId="39" xfId="10" applyFont="1" applyBorder="1"/>
    <xf numFmtId="3" fontId="18" fillId="0" borderId="6" xfId="10" applyNumberFormat="1" applyFont="1" applyBorder="1"/>
    <xf numFmtId="3" fontId="18" fillId="0" borderId="7" xfId="10" applyNumberFormat="1" applyFont="1" applyBorder="1"/>
    <xf numFmtId="3" fontId="18" fillId="0" borderId="40" xfId="10" applyNumberFormat="1" applyFont="1" applyBorder="1"/>
    <xf numFmtId="3" fontId="18" fillId="0" borderId="2" xfId="10" applyNumberFormat="1" applyFont="1" applyBorder="1"/>
    <xf numFmtId="3" fontId="18" fillId="0" borderId="41" xfId="10" applyNumberFormat="1" applyFont="1" applyBorder="1"/>
    <xf numFmtId="0" fontId="22" fillId="0" borderId="6" xfId="10" applyFont="1" applyBorder="1"/>
    <xf numFmtId="3" fontId="23" fillId="0" borderId="1" xfId="11" applyNumberFormat="1" applyFont="1" applyBorder="1"/>
    <xf numFmtId="3" fontId="1" fillId="0" borderId="0" xfId="0" applyNumberFormat="1" applyFont="1"/>
    <xf numFmtId="0" fontId="1" fillId="0" borderId="1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165" fontId="1" fillId="10" borderId="1" xfId="0" applyNumberFormat="1" applyFont="1" applyFill="1" applyBorder="1" applyAlignment="1">
      <alignment horizontal="right" vertical="center" wrapText="1"/>
    </xf>
    <xf numFmtId="165" fontId="5" fillId="10" borderId="0" xfId="0" applyNumberFormat="1" applyFont="1" applyFill="1"/>
    <xf numFmtId="0" fontId="3" fillId="10" borderId="2" xfId="0" applyFont="1" applyFill="1" applyBorder="1" applyAlignment="1">
      <alignment horizontal="center" wrapText="1"/>
    </xf>
    <xf numFmtId="0" fontId="1" fillId="10" borderId="3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vertical="center"/>
    </xf>
    <xf numFmtId="166" fontId="1" fillId="0" borderId="18" xfId="21" applyNumberFormat="1" applyFont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/>
    <xf numFmtId="166" fontId="5" fillId="0" borderId="1" xfId="21" applyNumberFormat="1" applyFont="1" applyBorder="1"/>
    <xf numFmtId="165" fontId="5" fillId="0" borderId="1" xfId="0" applyNumberFormat="1" applyFont="1" applyFill="1" applyBorder="1"/>
    <xf numFmtId="0" fontId="1" fillId="0" borderId="1" xfId="0" applyFont="1" applyFill="1" applyBorder="1"/>
    <xf numFmtId="0" fontId="2" fillId="4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12" fillId="8" borderId="21" xfId="10" applyFont="1" applyFill="1" applyBorder="1" applyAlignment="1">
      <alignment horizontal="center"/>
    </xf>
    <xf numFmtId="0" fontId="12" fillId="8" borderId="22" xfId="10" applyFont="1" applyFill="1" applyBorder="1" applyAlignment="1">
      <alignment horizontal="center"/>
    </xf>
    <xf numFmtId="0" fontId="12" fillId="8" borderId="10" xfId="10" applyFont="1" applyFill="1" applyBorder="1" applyAlignment="1">
      <alignment horizontal="center"/>
    </xf>
    <xf numFmtId="0" fontId="12" fillId="8" borderId="36" xfId="10" applyFont="1" applyFill="1" applyBorder="1" applyAlignment="1">
      <alignment horizontal="center"/>
    </xf>
    <xf numFmtId="0" fontId="12" fillId="8" borderId="35" xfId="10" applyFont="1" applyFill="1" applyBorder="1" applyAlignment="1">
      <alignment horizontal="center"/>
    </xf>
    <xf numFmtId="0" fontId="15" fillId="8" borderId="37" xfId="10" applyFont="1" applyFill="1" applyBorder="1" applyAlignment="1">
      <alignment horizontal="center" wrapText="1"/>
    </xf>
    <xf numFmtId="0" fontId="15" fillId="8" borderId="38" xfId="10" applyFont="1" applyFill="1" applyBorder="1" applyAlignment="1">
      <alignment horizontal="center" wrapText="1"/>
    </xf>
  </cellXfs>
  <cellStyles count="22">
    <cellStyle name="Navadno" xfId="0" builtinId="0"/>
    <cellStyle name="Navadno 2" xfId="10" xr:uid="{AC81A89B-30F9-452C-8ED6-90AE57F754B0}"/>
    <cellStyle name="Odstotek" xfId="21" builtinId="5"/>
    <cellStyle name="Odstotek 2" xfId="12" xr:uid="{634F914B-979D-4F25-926E-72DD35542F57}"/>
    <cellStyle name="Percent 2" xfId="11" xr:uid="{D1495BE7-DBE7-4729-BDB7-1BC068D913B8}"/>
    <cellStyle name="Valuta 2" xfId="3" xr:uid="{EF63AA53-5E0E-4C8E-81E9-CD8A1D248F0B}"/>
    <cellStyle name="Valuta 2 2" xfId="5" xr:uid="{92AD1964-1C32-4B19-891C-3B75BD4EA653}"/>
    <cellStyle name="Valuta 2 2 2" xfId="16" xr:uid="{BE9522D1-13CC-4298-8CBC-D8C10B9BF665}"/>
    <cellStyle name="Valuta 2 3" xfId="7" xr:uid="{CC1AD2F2-CBA2-4BDC-97B2-73BCA12071DB}"/>
    <cellStyle name="Valuta 2 3 2" xfId="18" xr:uid="{B78C1AD9-5D7B-4F50-9A83-2009F6446C12}"/>
    <cellStyle name="Valuta 2 4" xfId="9" xr:uid="{5BA5BC4F-41F5-459B-B45F-452A80F4FC58}"/>
    <cellStyle name="Valuta 2 4 2" xfId="20" xr:uid="{75770B8E-03F7-4369-BFAF-9DF9716C89FA}"/>
    <cellStyle name="Valuta 2 5" xfId="14" xr:uid="{71483D6C-594E-4CD5-B2B5-07CA64AAC635}"/>
    <cellStyle name="Vejica 2" xfId="1" xr:uid="{A36DE47A-A7C5-4C27-8F3F-60F27461F349}"/>
    <cellStyle name="Vejica 3" xfId="2" xr:uid="{CF491DEF-CE23-4387-97AF-7F9F60BD7C58}"/>
    <cellStyle name="Vejica 3 2" xfId="4" xr:uid="{59F38750-C951-4E22-A472-168E2471739B}"/>
    <cellStyle name="Vejica 3 2 2" xfId="15" xr:uid="{5D4DCE72-0ACD-4F71-B976-9A69744005EF}"/>
    <cellStyle name="Vejica 3 3" xfId="6" xr:uid="{5D909782-BDE1-49F7-8E1C-44CF08445ACE}"/>
    <cellStyle name="Vejica 3 3 2" xfId="17" xr:uid="{E23CC90D-0F8D-4D27-A081-D60DE4F1A4EA}"/>
    <cellStyle name="Vejica 3 4" xfId="8" xr:uid="{9448048B-84C5-46DC-A9DB-21ACFEA12045}"/>
    <cellStyle name="Vejica 3 4 2" xfId="19" xr:uid="{85282278-15FA-4B84-AAF0-95EBEED18B52}"/>
    <cellStyle name="Vejica 3 5" xfId="13" xr:uid="{034D5C83-83D6-48BF-87A7-FB6FFB55E5A9}"/>
  </cellStyles>
  <dxfs count="0"/>
  <tableStyles count="0" defaultTableStyle="TableStyleMedium2" defaultPivotStyle="PivotStyleLight16"/>
  <colors>
    <mruColors>
      <color rgb="FFF17E1F"/>
      <color rgb="FF88B9F4"/>
      <color rgb="FFE20CAF"/>
      <color rgb="FF70C27A"/>
      <color rgb="FF00915A"/>
      <color rgb="FFE6AF00"/>
      <color rgb="FFBB3333"/>
      <color rgb="FFEE2D26"/>
      <color rgb="FF2D5195"/>
      <color rgb="FFF18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140807</xdr:rowOff>
    </xdr:from>
    <xdr:ext cx="4036332" cy="605464"/>
    <xdr:pic>
      <xdr:nvPicPr>
        <xdr:cNvPr id="2" name="Picture 1">
          <a:extLst>
            <a:ext uri="{FF2B5EF4-FFF2-40B4-BE49-F238E27FC236}">
              <a16:creationId xmlns:a16="http://schemas.microsoft.com/office/drawing/2014/main" id="{8EB79DFD-2BC5-474C-848B-5D776A312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331307"/>
          <a:ext cx="4036332" cy="605464"/>
        </a:xfrm>
        <a:prstGeom prst="rect">
          <a:avLst/>
        </a:prstGeom>
      </xdr:spPr>
    </xdr:pic>
    <xdr:clientData/>
  </xdr:oneCellAnchor>
  <xdr:twoCellAnchor>
    <xdr:from>
      <xdr:col>8</xdr:col>
      <xdr:colOff>393699</xdr:colOff>
      <xdr:row>1</xdr:row>
      <xdr:rowOff>152400</xdr:rowOff>
    </xdr:from>
    <xdr:to>
      <xdr:col>12</xdr:col>
      <xdr:colOff>908049</xdr:colOff>
      <xdr:row>5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669FBF-51B5-4A0E-B903-3579F9213AB7}"/>
            </a:ext>
          </a:extLst>
        </xdr:cNvPr>
        <xdr:cNvSpPr txBox="1"/>
      </xdr:nvSpPr>
      <xdr:spPr>
        <a:xfrm>
          <a:off x="3298824" y="342900"/>
          <a:ext cx="193357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tab is</a:t>
          </a:r>
          <a:r>
            <a:rPr lang="en-GB" sz="1100" baseline="0"/>
            <a:t> mant for analysing spending into general healthcare such as clinics and hospitals, to calculate impact of specific interventions like medications or treatment, use "Health Intervention".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usr\T-Z\ZagarA55\Documents\Word\Impact%20Reporting%20Data%20Intake%20Sheet%20Social%20UoP.xlsx" TargetMode="External"/><Relationship Id="rId1" Type="http://schemas.openxmlformats.org/officeDocument/2006/relationships/externalLinkPath" Target="file:///C:\Users\GartnerA55\AppData\Local\Microsoft\Windows\INetCache\Content.Outlook\BVDQ1XZ1\Impact%20Reporting%20Data%20Intake%20Sheet%20Social%20U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orningstaronline.sharepoint.com/sites/SUST_SFSCollaboration/Shared%20Documents/ProdDev%20-%20Impact%20Report%20on%20Bonds%20&amp;%20Loans/Impact_Tool/UoP%20tools/Impact_calculation_tool_W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AH (Affordable Housing)"/>
      <sheetName val="Education"/>
      <sheetName val="Healthcare"/>
      <sheetName val="Health Intervention"/>
      <sheetName val="SME Finance"/>
      <sheetName val="Country_List"/>
      <sheetName val="Units"/>
      <sheetName val="Currencie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Afghanistan</v>
          </cell>
        </row>
        <row r="2">
          <cell r="A2" t="str">
            <v>Africa</v>
          </cell>
        </row>
        <row r="3">
          <cell r="A3" t="str">
            <v>Åland Islands</v>
          </cell>
        </row>
        <row r="4">
          <cell r="A4" t="str">
            <v>Albania</v>
          </cell>
        </row>
        <row r="5">
          <cell r="A5" t="str">
            <v>Algeria</v>
          </cell>
        </row>
        <row r="6">
          <cell r="A6" t="str">
            <v>American Samoa</v>
          </cell>
        </row>
        <row r="7">
          <cell r="A7" t="str">
            <v>Americas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Asia</v>
          </cell>
        </row>
        <row r="17">
          <cell r="A17" t="str">
            <v>Australia</v>
          </cell>
        </row>
        <row r="18">
          <cell r="A18" t="str">
            <v>Australia and New Zealand</v>
          </cell>
        </row>
        <row r="19">
          <cell r="A19" t="str">
            <v>Austria</v>
          </cell>
        </row>
        <row r="20">
          <cell r="A20" t="str">
            <v>Azerbaijan</v>
          </cell>
        </row>
        <row r="21">
          <cell r="A21" t="str">
            <v>Bahamas</v>
          </cell>
        </row>
        <row r="22">
          <cell r="A22" t="str">
            <v>Bahrain</v>
          </cell>
        </row>
        <row r="23">
          <cell r="A23" t="str">
            <v>Bangladesh</v>
          </cell>
        </row>
        <row r="24">
          <cell r="A24" t="str">
            <v>Barbados</v>
          </cell>
        </row>
        <row r="25">
          <cell r="A25" t="str">
            <v>Belarus</v>
          </cell>
        </row>
        <row r="26">
          <cell r="A26" t="str">
            <v>Belgium</v>
          </cell>
        </row>
        <row r="27">
          <cell r="A27" t="str">
            <v>Belize</v>
          </cell>
        </row>
        <row r="28">
          <cell r="A28" t="str">
            <v>Benin</v>
          </cell>
        </row>
        <row r="29">
          <cell r="A29" t="str">
            <v>Bermuda</v>
          </cell>
        </row>
        <row r="30">
          <cell r="A30" t="str">
            <v>Bhutan</v>
          </cell>
        </row>
        <row r="31">
          <cell r="A31" t="str">
            <v>Bolivia (Plurinational State of)</v>
          </cell>
        </row>
        <row r="32">
          <cell r="A32" t="str">
            <v>Bonaire</v>
          </cell>
        </row>
        <row r="33">
          <cell r="A33" t="str">
            <v>Bosnia and Herzegovina</v>
          </cell>
        </row>
        <row r="34">
          <cell r="A34" t="str">
            <v>Botswana</v>
          </cell>
        </row>
        <row r="35">
          <cell r="A35" t="str">
            <v>Bouvet Island</v>
          </cell>
        </row>
        <row r="36">
          <cell r="A36" t="str">
            <v>Brazil</v>
          </cell>
        </row>
        <row r="37">
          <cell r="A37" t="str">
            <v>British Indian Ocean Territory</v>
          </cell>
        </row>
        <row r="38">
          <cell r="A38" t="str">
            <v>Brunei Darussalam</v>
          </cell>
        </row>
        <row r="39">
          <cell r="A39" t="str">
            <v>Bulgaria</v>
          </cell>
        </row>
        <row r="40">
          <cell r="A40" t="str">
            <v>Burkina Faso</v>
          </cell>
        </row>
        <row r="41">
          <cell r="A41" t="str">
            <v>Burundi</v>
          </cell>
        </row>
        <row r="42">
          <cell r="A42" t="str">
            <v>Cabo Verde</v>
          </cell>
        </row>
        <row r="43">
          <cell r="A43" t="str">
            <v>Cambodia</v>
          </cell>
        </row>
        <row r="44">
          <cell r="A44" t="str">
            <v>Cameroon</v>
          </cell>
        </row>
        <row r="45">
          <cell r="A45" t="str">
            <v>Canada</v>
          </cell>
        </row>
        <row r="46">
          <cell r="A46" t="str">
            <v>Cayman Islands</v>
          </cell>
        </row>
        <row r="47">
          <cell r="A47" t="str">
            <v>Central African Republic</v>
          </cell>
        </row>
        <row r="48">
          <cell r="A48" t="str">
            <v>Central Asia</v>
          </cell>
        </row>
        <row r="49">
          <cell r="A49" t="str">
            <v>Chad</v>
          </cell>
        </row>
        <row r="50">
          <cell r="A50" t="str">
            <v>Chile</v>
          </cell>
        </row>
        <row r="51">
          <cell r="A51" t="str">
            <v>China</v>
          </cell>
        </row>
        <row r="52">
          <cell r="A52" t="str">
            <v>Christmas Island</v>
          </cell>
        </row>
        <row r="53">
          <cell r="A53" t="str">
            <v>Cocos (Keeling) Islands</v>
          </cell>
        </row>
        <row r="54">
          <cell r="A54" t="str">
            <v>Colombia</v>
          </cell>
        </row>
        <row r="55">
          <cell r="A55" t="str">
            <v>Comoros</v>
          </cell>
        </row>
        <row r="56">
          <cell r="A56" t="str">
            <v>Congo</v>
          </cell>
        </row>
        <row r="57">
          <cell r="A57" t="str">
            <v>Cook Islands</v>
          </cell>
        </row>
        <row r="58">
          <cell r="A58" t="str">
            <v>Costa Rica</v>
          </cell>
        </row>
        <row r="59">
          <cell r="A59" t="str">
            <v>Côte d'Ivoire</v>
          </cell>
        </row>
        <row r="60">
          <cell r="A60" t="str">
            <v>Croatia</v>
          </cell>
        </row>
        <row r="61">
          <cell r="A61" t="str">
            <v>Cuba</v>
          </cell>
        </row>
        <row r="62">
          <cell r="A62" t="str">
            <v>Curaçao</v>
          </cell>
        </row>
        <row r="63">
          <cell r="A63" t="str">
            <v>Cyprus</v>
          </cell>
        </row>
        <row r="64">
          <cell r="A64" t="str">
            <v>Czechia</v>
          </cell>
        </row>
        <row r="65">
          <cell r="A65" t="str">
            <v>Democratic Republic of the Congo</v>
          </cell>
        </row>
        <row r="66">
          <cell r="A66" t="str">
            <v>Denmark</v>
          </cell>
        </row>
        <row r="67">
          <cell r="A67" t="str">
            <v>Djibouti</v>
          </cell>
        </row>
        <row r="68">
          <cell r="A68" t="str">
            <v>Dominica</v>
          </cell>
        </row>
        <row r="69">
          <cell r="A69" t="str">
            <v>Dominican Republic</v>
          </cell>
        </row>
        <row r="70">
          <cell r="A70" t="str">
            <v>Eastern Asia</v>
          </cell>
        </row>
        <row r="71">
          <cell r="A71" t="str">
            <v>Eastern Europe</v>
          </cell>
        </row>
        <row r="72">
          <cell r="A72" t="str">
            <v>Ecuador</v>
          </cell>
        </row>
        <row r="73">
          <cell r="A73" t="str">
            <v>Egypt</v>
          </cell>
        </row>
        <row r="74">
          <cell r="A74" t="str">
            <v>El Salvador</v>
          </cell>
        </row>
        <row r="75">
          <cell r="A75" t="str">
            <v>England</v>
          </cell>
        </row>
        <row r="76">
          <cell r="A76" t="str">
            <v>Equatorial Guinea</v>
          </cell>
        </row>
        <row r="77">
          <cell r="A77" t="str">
            <v>Eritrea</v>
          </cell>
        </row>
        <row r="78">
          <cell r="A78" t="str">
            <v>Estonia</v>
          </cell>
        </row>
        <row r="79">
          <cell r="A79" t="str">
            <v>Eswatini</v>
          </cell>
        </row>
        <row r="80">
          <cell r="A80" t="str">
            <v>Ethiopia</v>
          </cell>
        </row>
        <row r="81">
          <cell r="A81" t="str">
            <v>Europe</v>
          </cell>
        </row>
        <row r="82">
          <cell r="A82" t="str">
            <v>Falkland Islands (Malvinas)</v>
          </cell>
        </row>
        <row r="83">
          <cell r="A83" t="str">
            <v>Faroe Islands</v>
          </cell>
        </row>
        <row r="84">
          <cell r="A84" t="str">
            <v>Fiji</v>
          </cell>
        </row>
        <row r="85">
          <cell r="A85" t="str">
            <v>Finland</v>
          </cell>
        </row>
        <row r="86">
          <cell r="A86" t="str">
            <v>France</v>
          </cell>
        </row>
        <row r="87">
          <cell r="A87" t="str">
            <v>French Guiana</v>
          </cell>
        </row>
        <row r="88">
          <cell r="A88" t="str">
            <v>French Polynesia</v>
          </cell>
        </row>
        <row r="89">
          <cell r="A89" t="str">
            <v>French Southern Territories</v>
          </cell>
        </row>
        <row r="90">
          <cell r="A90" t="str">
            <v>Gabon</v>
          </cell>
        </row>
        <row r="91">
          <cell r="A91" t="str">
            <v>Gambia</v>
          </cell>
        </row>
        <row r="92">
          <cell r="A92" t="str">
            <v>Georgia</v>
          </cell>
        </row>
        <row r="93">
          <cell r="A93" t="str">
            <v>Germany</v>
          </cell>
        </row>
        <row r="94">
          <cell r="A94" t="str">
            <v>Ghana</v>
          </cell>
        </row>
        <row r="95">
          <cell r="A95" t="str">
            <v>Gibraltar</v>
          </cell>
        </row>
        <row r="96">
          <cell r="A96" t="str">
            <v>Greece</v>
          </cell>
        </row>
        <row r="97">
          <cell r="A97" t="str">
            <v>Greenland</v>
          </cell>
        </row>
        <row r="98">
          <cell r="A98" t="str">
            <v>Grenada</v>
          </cell>
        </row>
        <row r="99">
          <cell r="A99" t="str">
            <v>Guadeloupe</v>
          </cell>
        </row>
        <row r="100">
          <cell r="A100" t="str">
            <v>Guam</v>
          </cell>
        </row>
        <row r="101">
          <cell r="A101" t="str">
            <v>Guatemala</v>
          </cell>
        </row>
        <row r="102">
          <cell r="A102" t="str">
            <v>Guernsey</v>
          </cell>
        </row>
        <row r="103">
          <cell r="A103" t="str">
            <v>Guinea</v>
          </cell>
        </row>
        <row r="104">
          <cell r="A104" t="str">
            <v>Guinea-Bissau</v>
          </cell>
        </row>
        <row r="105">
          <cell r="A105" t="str">
            <v>Guyana</v>
          </cell>
        </row>
        <row r="106">
          <cell r="A106" t="str">
            <v>Haiti</v>
          </cell>
        </row>
        <row r="107">
          <cell r="A107" t="str">
            <v>Heard Island and McDonald Islands</v>
          </cell>
        </row>
        <row r="108">
          <cell r="A108" t="str">
            <v>Holy See</v>
          </cell>
        </row>
        <row r="109">
          <cell r="A109" t="str">
            <v>Honduras</v>
          </cell>
        </row>
        <row r="110">
          <cell r="A110" t="str">
            <v>Hong Kong</v>
          </cell>
        </row>
        <row r="111">
          <cell r="A111" t="str">
            <v>Hungary</v>
          </cell>
        </row>
        <row r="112">
          <cell r="A112" t="str">
            <v>Iceland</v>
          </cell>
        </row>
        <row r="113">
          <cell r="A113" t="str">
            <v>India</v>
          </cell>
        </row>
        <row r="114">
          <cell r="A114" t="str">
            <v>Indonesia</v>
          </cell>
        </row>
        <row r="115">
          <cell r="A115" t="str">
            <v>Iran (Islamic Republic of)</v>
          </cell>
        </row>
        <row r="116">
          <cell r="A116" t="str">
            <v>Iraq</v>
          </cell>
        </row>
        <row r="117">
          <cell r="A117" t="str">
            <v>Ireland</v>
          </cell>
        </row>
        <row r="118">
          <cell r="A118" t="str">
            <v>Isle of Man</v>
          </cell>
        </row>
        <row r="119">
          <cell r="A119" t="str">
            <v>Israel</v>
          </cell>
        </row>
        <row r="120">
          <cell r="A120" t="str">
            <v>Italy</v>
          </cell>
        </row>
        <row r="121">
          <cell r="A121" t="str">
            <v>Jamaica</v>
          </cell>
        </row>
        <row r="122">
          <cell r="A122" t="str">
            <v>Japan</v>
          </cell>
        </row>
        <row r="123">
          <cell r="A123" t="str">
            <v>Jersey</v>
          </cell>
        </row>
        <row r="124">
          <cell r="A124" t="str">
            <v>Jordan</v>
          </cell>
        </row>
        <row r="125">
          <cell r="A125" t="str">
            <v>Kazakhstan</v>
          </cell>
        </row>
        <row r="126">
          <cell r="A126" t="str">
            <v>Kenya</v>
          </cell>
        </row>
        <row r="127">
          <cell r="A127" t="str">
            <v>Kiribati</v>
          </cell>
        </row>
        <row r="128">
          <cell r="A128" t="str">
            <v>Korea (Democratic People's Republic of)</v>
          </cell>
        </row>
        <row r="129">
          <cell r="A129" t="str">
            <v>Korea (Republic of)</v>
          </cell>
        </row>
        <row r="130">
          <cell r="A130" t="str">
            <v>Kuwait</v>
          </cell>
        </row>
        <row r="131">
          <cell r="A131" t="str">
            <v>Kyrgyzstan</v>
          </cell>
        </row>
        <row r="132">
          <cell r="A132" t="str">
            <v>Lao People's Democratic Republic</v>
          </cell>
        </row>
        <row r="133">
          <cell r="A133" t="str">
            <v>Latin America and the Caribbean</v>
          </cell>
        </row>
        <row r="134">
          <cell r="A134" t="str">
            <v>Latvia</v>
          </cell>
        </row>
        <row r="135">
          <cell r="A135" t="str">
            <v>Lebanon</v>
          </cell>
        </row>
        <row r="136">
          <cell r="A136" t="str">
            <v>Lesotho</v>
          </cell>
        </row>
        <row r="137">
          <cell r="A137" t="str">
            <v>Liberia</v>
          </cell>
        </row>
        <row r="138">
          <cell r="A138" t="str">
            <v>Libya</v>
          </cell>
        </row>
        <row r="139">
          <cell r="A139" t="str">
            <v>Liechtenstein</v>
          </cell>
        </row>
        <row r="140">
          <cell r="A140" t="str">
            <v>Lithuania</v>
          </cell>
        </row>
        <row r="141">
          <cell r="A141" t="str">
            <v>Luxembourg</v>
          </cell>
        </row>
        <row r="142">
          <cell r="A142" t="str">
            <v>Macao</v>
          </cell>
        </row>
        <row r="143">
          <cell r="A143" t="str">
            <v>Madagascar</v>
          </cell>
        </row>
        <row r="144">
          <cell r="A144" t="str">
            <v>Malawi</v>
          </cell>
        </row>
        <row r="145">
          <cell r="A145" t="str">
            <v>Malaysia</v>
          </cell>
        </row>
        <row r="146">
          <cell r="A146" t="str">
            <v>Maldives</v>
          </cell>
        </row>
        <row r="147">
          <cell r="A147" t="str">
            <v>Mali</v>
          </cell>
        </row>
        <row r="148">
          <cell r="A148" t="str">
            <v>Malta</v>
          </cell>
        </row>
        <row r="149">
          <cell r="A149" t="str">
            <v>Marshall Islands</v>
          </cell>
        </row>
        <row r="150">
          <cell r="A150" t="str">
            <v>Martinique</v>
          </cell>
        </row>
        <row r="151">
          <cell r="A151" t="str">
            <v>Mauritania</v>
          </cell>
        </row>
        <row r="152">
          <cell r="A152" t="str">
            <v>Mauritius</v>
          </cell>
        </row>
        <row r="153">
          <cell r="A153" t="str">
            <v>Mayotte</v>
          </cell>
        </row>
        <row r="154">
          <cell r="A154" t="str">
            <v>Melanesia</v>
          </cell>
        </row>
        <row r="155">
          <cell r="A155" t="str">
            <v>Mexico</v>
          </cell>
        </row>
        <row r="156">
          <cell r="A156" t="str">
            <v>Micronesia</v>
          </cell>
        </row>
        <row r="157">
          <cell r="A157" t="str">
            <v>Micronesia (Federated States of)</v>
          </cell>
        </row>
        <row r="158">
          <cell r="A158" t="str">
            <v>Moldova</v>
          </cell>
        </row>
        <row r="159">
          <cell r="A159" t="str">
            <v>Monaco</v>
          </cell>
        </row>
        <row r="160">
          <cell r="A160" t="str">
            <v>Mongolia</v>
          </cell>
        </row>
        <row r="161">
          <cell r="A161" t="str">
            <v>Montenegro</v>
          </cell>
        </row>
        <row r="162">
          <cell r="A162" t="str">
            <v>Montserrat</v>
          </cell>
        </row>
        <row r="163">
          <cell r="A163" t="str">
            <v>Morocco</v>
          </cell>
        </row>
        <row r="164">
          <cell r="A164" t="str">
            <v>Mozambique</v>
          </cell>
        </row>
        <row r="165">
          <cell r="A165" t="str">
            <v>Myanmar</v>
          </cell>
        </row>
        <row r="166">
          <cell r="A166" t="str">
            <v>Namibia</v>
          </cell>
        </row>
        <row r="167">
          <cell r="A167" t="str">
            <v>Nauru</v>
          </cell>
        </row>
        <row r="168">
          <cell r="A168" t="str">
            <v>Nepal</v>
          </cell>
        </row>
        <row r="169">
          <cell r="A169" t="str">
            <v>Netherlands</v>
          </cell>
        </row>
        <row r="170">
          <cell r="A170" t="str">
            <v>New Caledonia</v>
          </cell>
        </row>
        <row r="171">
          <cell r="A171" t="str">
            <v>New Zealand</v>
          </cell>
        </row>
        <row r="172">
          <cell r="A172" t="str">
            <v>Nicaragua</v>
          </cell>
        </row>
        <row r="173">
          <cell r="A173" t="str">
            <v>Niger</v>
          </cell>
        </row>
        <row r="174">
          <cell r="A174" t="str">
            <v>Nigeria</v>
          </cell>
        </row>
        <row r="175">
          <cell r="A175" t="str">
            <v>Niue</v>
          </cell>
        </row>
        <row r="176">
          <cell r="A176" t="str">
            <v>Norfolk Island</v>
          </cell>
        </row>
        <row r="177">
          <cell r="A177" t="str">
            <v>North Macedonia</v>
          </cell>
        </row>
        <row r="178">
          <cell r="A178" t="str">
            <v>Northern Africa</v>
          </cell>
        </row>
        <row r="179">
          <cell r="A179" t="str">
            <v>Northern America</v>
          </cell>
        </row>
        <row r="180">
          <cell r="A180" t="str">
            <v>Northern Europe</v>
          </cell>
        </row>
        <row r="181">
          <cell r="A181" t="str">
            <v>Northern Ireland</v>
          </cell>
        </row>
        <row r="182">
          <cell r="A182" t="str">
            <v>Northern Mariana Islands</v>
          </cell>
        </row>
        <row r="183">
          <cell r="A183" t="str">
            <v>Norway</v>
          </cell>
        </row>
        <row r="184">
          <cell r="A184" t="str">
            <v>Oman</v>
          </cell>
        </row>
        <row r="185">
          <cell r="A185" t="str">
            <v>Pakistan</v>
          </cell>
        </row>
        <row r="186">
          <cell r="A186" t="str">
            <v>Palau</v>
          </cell>
        </row>
        <row r="187">
          <cell r="A187" t="str">
            <v>Palestine</v>
          </cell>
        </row>
        <row r="188">
          <cell r="A188" t="str">
            <v>Panama</v>
          </cell>
        </row>
        <row r="189">
          <cell r="A189" t="str">
            <v>Papua New Guinea</v>
          </cell>
        </row>
        <row r="190">
          <cell r="A190" t="str">
            <v>Paraguay</v>
          </cell>
        </row>
        <row r="191">
          <cell r="A191" t="str">
            <v>Peru</v>
          </cell>
        </row>
        <row r="192">
          <cell r="A192" t="str">
            <v>Philippines</v>
          </cell>
        </row>
        <row r="193">
          <cell r="A193" t="str">
            <v>Pitcairn</v>
          </cell>
        </row>
        <row r="194">
          <cell r="A194" t="str">
            <v>Poland</v>
          </cell>
        </row>
        <row r="195">
          <cell r="A195" t="str">
            <v>Polynesia</v>
          </cell>
        </row>
        <row r="196">
          <cell r="A196" t="str">
            <v>Portugal</v>
          </cell>
        </row>
        <row r="197">
          <cell r="A197" t="str">
            <v>Puerto Rico</v>
          </cell>
        </row>
        <row r="198">
          <cell r="A198" t="str">
            <v>Qatar</v>
          </cell>
        </row>
        <row r="199">
          <cell r="A199" t="str">
            <v>Réunion</v>
          </cell>
        </row>
        <row r="200">
          <cell r="A200" t="str">
            <v>Romania</v>
          </cell>
        </row>
        <row r="201">
          <cell r="A201" t="str">
            <v>Russian Federation</v>
          </cell>
        </row>
        <row r="202">
          <cell r="A202" t="str">
            <v>Rwanda</v>
          </cell>
        </row>
        <row r="203">
          <cell r="A203" t="str">
            <v>Saint Barthélemy</v>
          </cell>
        </row>
        <row r="204">
          <cell r="A204" t="str">
            <v>Saint Helena</v>
          </cell>
        </row>
        <row r="205">
          <cell r="A205" t="str">
            <v>Saint Kitts and Nevis</v>
          </cell>
        </row>
        <row r="206">
          <cell r="A206" t="str">
            <v>Saint Lucia</v>
          </cell>
        </row>
        <row r="207">
          <cell r="A207" t="str">
            <v>Saint Martin (French part)</v>
          </cell>
        </row>
        <row r="208">
          <cell r="A208" t="str">
            <v>Saint Pierre and Miquelon</v>
          </cell>
        </row>
        <row r="209">
          <cell r="A209" t="str">
            <v>Saint Vincent and the Grenadines</v>
          </cell>
        </row>
        <row r="210">
          <cell r="A210" t="str">
            <v>Samoa</v>
          </cell>
        </row>
        <row r="211">
          <cell r="A211" t="str">
            <v>San Marino</v>
          </cell>
        </row>
        <row r="212">
          <cell r="A212" t="str">
            <v>Sao Tome and Principe</v>
          </cell>
        </row>
        <row r="213">
          <cell r="A213" t="str">
            <v>Saudi Arabia</v>
          </cell>
        </row>
        <row r="214">
          <cell r="A214" t="str">
            <v>Scotland</v>
          </cell>
        </row>
        <row r="215">
          <cell r="A215" t="str">
            <v>Senegal</v>
          </cell>
        </row>
        <row r="216">
          <cell r="A216" t="str">
            <v>Serbia</v>
          </cell>
        </row>
        <row r="217">
          <cell r="A217" t="str">
            <v>Seychelles</v>
          </cell>
        </row>
        <row r="218">
          <cell r="A218" t="str">
            <v>Sierra Leone</v>
          </cell>
        </row>
        <row r="219">
          <cell r="A219" t="str">
            <v>Singapore</v>
          </cell>
        </row>
        <row r="220">
          <cell r="A220" t="str">
            <v>Sint Maarten (Dutch part)</v>
          </cell>
        </row>
        <row r="221">
          <cell r="A221" t="str">
            <v>Slovakia</v>
          </cell>
        </row>
        <row r="222">
          <cell r="A222" t="str">
            <v>Slovenia</v>
          </cell>
        </row>
        <row r="223">
          <cell r="A223" t="str">
            <v>Solomon Islands</v>
          </cell>
        </row>
        <row r="224">
          <cell r="A224" t="str">
            <v>Somalia</v>
          </cell>
        </row>
        <row r="225">
          <cell r="A225" t="str">
            <v>South Africa</v>
          </cell>
        </row>
        <row r="226">
          <cell r="A226" t="str">
            <v>South Georgia and the South Sandwich Islands</v>
          </cell>
        </row>
        <row r="227">
          <cell r="A227" t="str">
            <v>South Sudan</v>
          </cell>
        </row>
        <row r="228">
          <cell r="A228" t="str">
            <v>South-eastern Asia</v>
          </cell>
        </row>
        <row r="229">
          <cell r="A229" t="str">
            <v>Southern Asia</v>
          </cell>
        </row>
        <row r="230">
          <cell r="A230" t="str">
            <v>Southern Europe</v>
          </cell>
        </row>
        <row r="231">
          <cell r="A231" t="str">
            <v>Spain</v>
          </cell>
        </row>
        <row r="232">
          <cell r="A232" t="str">
            <v>Sri Lanka</v>
          </cell>
        </row>
        <row r="233">
          <cell r="A233" t="str">
            <v>Sub-Saharan Africa</v>
          </cell>
        </row>
        <row r="234">
          <cell r="A234" t="str">
            <v>Sudan</v>
          </cell>
        </row>
        <row r="235">
          <cell r="A235" t="str">
            <v>Suriname</v>
          </cell>
        </row>
        <row r="236">
          <cell r="A236" t="str">
            <v>Svalbard and Jan Mayen</v>
          </cell>
        </row>
        <row r="237">
          <cell r="A237" t="str">
            <v>Sweden</v>
          </cell>
        </row>
        <row r="238">
          <cell r="A238" t="str">
            <v>Switzerland</v>
          </cell>
        </row>
        <row r="239">
          <cell r="A239" t="str">
            <v>Syrian Arab Republic</v>
          </cell>
        </row>
        <row r="240">
          <cell r="A240" t="str">
            <v>Taiwan</v>
          </cell>
        </row>
        <row r="241">
          <cell r="A241" t="str">
            <v>Tajikistan</v>
          </cell>
        </row>
        <row r="242">
          <cell r="A242" t="str">
            <v>Tanzania</v>
          </cell>
        </row>
        <row r="243">
          <cell r="A243" t="str">
            <v>Thailand</v>
          </cell>
        </row>
        <row r="244">
          <cell r="A244" t="str">
            <v>Timor-Leste</v>
          </cell>
        </row>
        <row r="245">
          <cell r="A245" t="str">
            <v>Togo</v>
          </cell>
        </row>
        <row r="246">
          <cell r="A246" t="str">
            <v>Tokelau</v>
          </cell>
        </row>
        <row r="247">
          <cell r="A247" t="str">
            <v>Tonga</v>
          </cell>
        </row>
        <row r="248">
          <cell r="A248" t="str">
            <v>Trinidad and Tobago</v>
          </cell>
        </row>
        <row r="249">
          <cell r="A249" t="str">
            <v>Tunisia</v>
          </cell>
        </row>
        <row r="250">
          <cell r="A250" t="str">
            <v>Turkey</v>
          </cell>
        </row>
        <row r="251">
          <cell r="A251" t="str">
            <v>Turkmenistan</v>
          </cell>
        </row>
        <row r="252">
          <cell r="A252" t="str">
            <v>Turks and Caicos Islands</v>
          </cell>
        </row>
        <row r="253">
          <cell r="A253" t="str">
            <v>Tuvalu</v>
          </cell>
        </row>
        <row r="254">
          <cell r="A254" t="str">
            <v>Uganda</v>
          </cell>
        </row>
        <row r="255">
          <cell r="A255" t="str">
            <v>Ukraine</v>
          </cell>
        </row>
        <row r="256">
          <cell r="A256" t="str">
            <v>United Arab Emirates</v>
          </cell>
        </row>
        <row r="257">
          <cell r="A257" t="str">
            <v>United Kingdom of Great Britain and Northern Ireland</v>
          </cell>
        </row>
        <row r="258">
          <cell r="A258" t="str">
            <v>United States Minor Outlying Islands</v>
          </cell>
        </row>
        <row r="259">
          <cell r="A259" t="str">
            <v>United States of America</v>
          </cell>
        </row>
        <row r="260">
          <cell r="A260" t="str">
            <v>Uruguay</v>
          </cell>
        </row>
        <row r="261">
          <cell r="A261" t="str">
            <v>Uzbekistan</v>
          </cell>
        </row>
        <row r="262">
          <cell r="A262" t="str">
            <v>Vanuatu</v>
          </cell>
        </row>
        <row r="263">
          <cell r="A263" t="str">
            <v>Venezuela (Bolivarian Republic of)</v>
          </cell>
        </row>
        <row r="264">
          <cell r="A264" t="str">
            <v>Viet Nam</v>
          </cell>
        </row>
        <row r="265">
          <cell r="A265" t="str">
            <v>Virgin Islands (British)</v>
          </cell>
        </row>
        <row r="266">
          <cell r="A266" t="str">
            <v>Virgin Islands (U.S.)</v>
          </cell>
        </row>
        <row r="267">
          <cell r="A267" t="str">
            <v>Wales</v>
          </cell>
        </row>
        <row r="268">
          <cell r="A268" t="str">
            <v>Wallis and Futuna</v>
          </cell>
        </row>
        <row r="269">
          <cell r="A269" t="str">
            <v>Western Asia</v>
          </cell>
        </row>
        <row r="270">
          <cell r="A270" t="str">
            <v>Western Europe</v>
          </cell>
        </row>
        <row r="271">
          <cell r="A271" t="str">
            <v>Western Sahara</v>
          </cell>
        </row>
        <row r="272">
          <cell r="A272" t="str">
            <v>World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W1_Issuer Input"/>
      <sheetName val="WW2_BOD_calculations"/>
      <sheetName val="WW3_Emissions_baseline"/>
      <sheetName val="WW4_Emissions_calculations"/>
      <sheetName val="WW4.5_Sludge_disposal"/>
      <sheetName val="WW3.5_WTE_emissions_avoided"/>
      <sheetName val="WW5_Output"/>
      <sheetName val="UnitConversion"/>
      <sheetName val="Conversion_tables"/>
      <sheetName val="EIB_EFs"/>
      <sheetName val="IPCC_WWTP_data"/>
      <sheetName val="Benchmark_DB"/>
      <sheetName val="TTW_EF_data"/>
      <sheetName val="WTT_EF_data"/>
      <sheetName val="DB_Output"/>
      <sheetName val="Currency_Conversion"/>
      <sheetName val="Review_Report"/>
      <sheetName val="BOD_I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EF2E-08EA-4E24-8326-498120E52CEE}">
  <sheetPr>
    <tabColor theme="5" tint="0.39997558519241921"/>
  </sheetPr>
  <dimension ref="B1:X24"/>
  <sheetViews>
    <sheetView showGridLines="0" topLeftCell="C1" zoomScaleNormal="100" workbookViewId="0">
      <pane ySplit="3" topLeftCell="A7" activePane="bottomLeft" state="frozen"/>
      <selection pane="bottomLeft" activeCell="C10" sqref="C10"/>
    </sheetView>
  </sheetViews>
  <sheetFormatPr defaultColWidth="9.08984375" defaultRowHeight="14" x14ac:dyDescent="0.3"/>
  <cols>
    <col min="1" max="1" width="3.08984375" style="1" customWidth="1"/>
    <col min="2" max="2" width="21.6328125" style="1" bestFit="1" customWidth="1"/>
    <col min="3" max="3" width="47.90625" style="1" customWidth="1"/>
    <col min="4" max="4" width="17.36328125" style="1" customWidth="1"/>
    <col min="5" max="5" width="20.08984375" style="1" customWidth="1"/>
    <col min="6" max="6" width="14" style="1" customWidth="1"/>
    <col min="7" max="7" width="13.36328125" style="1" customWidth="1"/>
    <col min="8" max="8" width="15.6328125" style="1" customWidth="1"/>
    <col min="9" max="9" width="20.54296875" style="1" customWidth="1"/>
    <col min="10" max="10" width="14.6328125" style="1" customWidth="1"/>
    <col min="11" max="12" width="14" style="1" customWidth="1"/>
    <col min="13" max="13" width="16.54296875" style="1" bestFit="1" customWidth="1"/>
    <col min="14" max="16" width="24.36328125" style="1" customWidth="1"/>
    <col min="17" max="18" width="19.453125" style="1" customWidth="1"/>
    <col min="19" max="19" width="18.54296875" style="1" bestFit="1" customWidth="1"/>
    <col min="20" max="20" width="26.7265625" style="1" bestFit="1" customWidth="1"/>
    <col min="21" max="21" width="24.08984375" style="1" bestFit="1" customWidth="1"/>
    <col min="22" max="22" width="24.54296875" style="1" bestFit="1" customWidth="1"/>
    <col min="23" max="23" width="20.36328125" style="1" customWidth="1"/>
    <col min="24" max="24" width="78.54296875" style="1" customWidth="1"/>
    <col min="25" max="16384" width="9.08984375" style="1"/>
  </cols>
  <sheetData>
    <row r="1" spans="2:24" ht="10.5" customHeight="1" thickBot="1" x14ac:dyDescent="0.35"/>
    <row r="2" spans="2:24" ht="94.5" customHeight="1" x14ac:dyDescent="0.3">
      <c r="B2" s="118" t="s">
        <v>22</v>
      </c>
      <c r="C2" s="119"/>
      <c r="D2" s="15" t="s">
        <v>5</v>
      </c>
      <c r="E2" s="15" t="s">
        <v>6</v>
      </c>
      <c r="F2" s="15" t="s">
        <v>17</v>
      </c>
      <c r="G2" s="15" t="s">
        <v>18</v>
      </c>
      <c r="H2" s="15" t="s">
        <v>19</v>
      </c>
      <c r="I2" s="15" t="s">
        <v>20</v>
      </c>
      <c r="J2" s="122" t="s">
        <v>21</v>
      </c>
      <c r="K2" s="123"/>
      <c r="L2" s="101" t="s">
        <v>129</v>
      </c>
      <c r="M2" s="15" t="s">
        <v>8</v>
      </c>
      <c r="N2" s="124" t="s">
        <v>141</v>
      </c>
      <c r="O2" s="125"/>
      <c r="P2" s="125"/>
      <c r="Q2" s="125"/>
      <c r="R2" s="125"/>
      <c r="S2" s="125"/>
      <c r="T2" s="125"/>
      <c r="U2" s="125"/>
      <c r="V2" s="125"/>
      <c r="W2" s="126"/>
      <c r="X2" s="120" t="s">
        <v>37</v>
      </c>
    </row>
    <row r="3" spans="2:24" s="3" customFormat="1" ht="62.5" thickBot="1" x14ac:dyDescent="0.4">
      <c r="B3" s="8" t="s">
        <v>4</v>
      </c>
      <c r="C3" s="9" t="s">
        <v>0</v>
      </c>
      <c r="D3" s="9" t="s">
        <v>7</v>
      </c>
      <c r="E3" s="9" t="s">
        <v>9</v>
      </c>
      <c r="F3" s="9" t="s">
        <v>1</v>
      </c>
      <c r="G3" s="9" t="s">
        <v>2</v>
      </c>
      <c r="H3" s="9" t="s">
        <v>1</v>
      </c>
      <c r="I3" s="9" t="s">
        <v>1</v>
      </c>
      <c r="J3" s="9" t="s">
        <v>45</v>
      </c>
      <c r="K3" s="9" t="s">
        <v>98</v>
      </c>
      <c r="L3" s="9"/>
      <c r="M3" s="9" t="s">
        <v>3</v>
      </c>
      <c r="N3" s="9" t="s">
        <v>114</v>
      </c>
      <c r="O3" s="9" t="s">
        <v>46</v>
      </c>
      <c r="P3" s="107" t="s">
        <v>120</v>
      </c>
      <c r="Q3" s="9" t="s">
        <v>121</v>
      </c>
      <c r="R3" s="9" t="s">
        <v>47</v>
      </c>
      <c r="S3" s="107" t="s">
        <v>123</v>
      </c>
      <c r="T3" s="9" t="s">
        <v>126</v>
      </c>
      <c r="U3" s="9" t="s">
        <v>48</v>
      </c>
      <c r="V3" s="107" t="s">
        <v>127</v>
      </c>
      <c r="W3" s="9" t="s">
        <v>49</v>
      </c>
      <c r="X3" s="121"/>
    </row>
    <row r="4" spans="2:24" ht="42" x14ac:dyDescent="0.3">
      <c r="B4" s="17" t="s">
        <v>51</v>
      </c>
      <c r="C4" s="11" t="s">
        <v>101</v>
      </c>
      <c r="D4" s="73" t="s">
        <v>66</v>
      </c>
      <c r="E4" s="11" t="s">
        <v>97</v>
      </c>
      <c r="F4" s="12">
        <v>4695434.49</v>
      </c>
      <c r="G4" s="74">
        <f t="shared" ref="G4:G11" si="0">+H4/F4*100</f>
        <v>100</v>
      </c>
      <c r="H4" s="13">
        <v>4695434.49</v>
      </c>
      <c r="I4" s="13">
        <f>+J4+K4</f>
        <v>1771095.11</v>
      </c>
      <c r="J4" s="12">
        <v>0</v>
      </c>
      <c r="K4" s="12">
        <v>1771095.11</v>
      </c>
      <c r="L4" s="110">
        <f>+I4/F4</f>
        <v>0.37719514855801983</v>
      </c>
      <c r="M4" s="73"/>
      <c r="N4" s="16" t="s">
        <v>115</v>
      </c>
      <c r="O4" s="16">
        <v>392</v>
      </c>
      <c r="P4" s="105">
        <f>+($I4/$F4)*O4</f>
        <v>147.86049823474377</v>
      </c>
      <c r="Q4" s="7"/>
      <c r="R4" s="7"/>
      <c r="S4" s="105">
        <f>+($I4/$F4)*R4</f>
        <v>0</v>
      </c>
      <c r="T4" s="109" t="s">
        <v>124</v>
      </c>
      <c r="U4" s="109">
        <v>3928</v>
      </c>
      <c r="V4" s="105">
        <f>+($I4/$F4)*U4</f>
        <v>1481.622543535902</v>
      </c>
      <c r="W4" s="72"/>
      <c r="X4" s="10"/>
    </row>
    <row r="5" spans="2:24" ht="42" x14ac:dyDescent="0.3">
      <c r="B5" s="17" t="s">
        <v>52</v>
      </c>
      <c r="C5" s="11" t="s">
        <v>102</v>
      </c>
      <c r="D5" s="73" t="s">
        <v>69</v>
      </c>
      <c r="E5" s="11" t="s">
        <v>97</v>
      </c>
      <c r="F5" s="12">
        <v>1354469.23</v>
      </c>
      <c r="G5" s="74">
        <f t="shared" si="0"/>
        <v>99.99996677665392</v>
      </c>
      <c r="H5" s="13">
        <v>1354468.78</v>
      </c>
      <c r="I5" s="13">
        <f t="shared" ref="I5:I11" si="1">+J5+K5</f>
        <v>169393.29</v>
      </c>
      <c r="J5" s="12">
        <v>0</v>
      </c>
      <c r="K5" s="12">
        <v>169393.29</v>
      </c>
      <c r="L5" s="110">
        <f t="shared" ref="L5:L11" si="2">+I5/F5</f>
        <v>0.12506248665390501</v>
      </c>
      <c r="M5" s="73"/>
      <c r="N5" s="16" t="s">
        <v>116</v>
      </c>
      <c r="O5" s="16">
        <v>206</v>
      </c>
      <c r="P5" s="105">
        <f t="shared" ref="P5:P10" si="3">+($I5/$F5)*O5</f>
        <v>25.762872250704433</v>
      </c>
      <c r="Q5" s="7"/>
      <c r="R5" s="7"/>
      <c r="S5" s="105">
        <f t="shared" ref="S5:S11" si="4">+($I5/$F5)*R5</f>
        <v>0</v>
      </c>
      <c r="T5" s="6"/>
      <c r="U5" s="72"/>
      <c r="V5" s="105">
        <f t="shared" ref="V5:V11" si="5">+($I5/$F5)*U5</f>
        <v>0</v>
      </c>
      <c r="W5" s="72"/>
      <c r="X5" s="10"/>
    </row>
    <row r="6" spans="2:24" ht="84" x14ac:dyDescent="0.3">
      <c r="B6" s="17" t="s">
        <v>53</v>
      </c>
      <c r="C6" s="11" t="s">
        <v>103</v>
      </c>
      <c r="D6" s="73" t="s">
        <v>69</v>
      </c>
      <c r="E6" s="11" t="s">
        <v>97</v>
      </c>
      <c r="F6" s="12">
        <v>44226.82</v>
      </c>
      <c r="G6" s="74">
        <f t="shared" si="0"/>
        <v>100</v>
      </c>
      <c r="H6" s="13">
        <v>44226.82</v>
      </c>
      <c r="I6" s="13">
        <f t="shared" si="1"/>
        <v>33045.08</v>
      </c>
      <c r="J6" s="12">
        <v>0</v>
      </c>
      <c r="K6" s="12">
        <v>33045.08</v>
      </c>
      <c r="L6" s="110">
        <f t="shared" si="2"/>
        <v>0.74717286931323579</v>
      </c>
      <c r="M6" s="73" t="s">
        <v>94</v>
      </c>
      <c r="N6" s="16" t="s">
        <v>106</v>
      </c>
      <c r="O6" s="16">
        <v>2</v>
      </c>
      <c r="P6" s="105">
        <f t="shared" si="3"/>
        <v>1.4943457386264716</v>
      </c>
      <c r="Q6" s="7"/>
      <c r="R6" s="7"/>
      <c r="S6" s="105">
        <f t="shared" si="4"/>
        <v>0</v>
      </c>
      <c r="T6" s="6"/>
      <c r="U6" s="72"/>
      <c r="V6" s="105">
        <f t="shared" si="5"/>
        <v>0</v>
      </c>
      <c r="W6" s="72"/>
      <c r="X6" s="10"/>
    </row>
    <row r="7" spans="2:24" ht="56" x14ac:dyDescent="0.3">
      <c r="B7" s="17" t="s">
        <v>54</v>
      </c>
      <c r="C7" s="11" t="s">
        <v>104</v>
      </c>
      <c r="D7" s="73" t="s">
        <v>69</v>
      </c>
      <c r="E7" s="11" t="s">
        <v>97</v>
      </c>
      <c r="F7" s="12">
        <v>54000</v>
      </c>
      <c r="G7" s="74">
        <f t="shared" si="0"/>
        <v>100</v>
      </c>
      <c r="H7" s="13">
        <v>54000</v>
      </c>
      <c r="I7" s="13">
        <f t="shared" si="1"/>
        <v>37800</v>
      </c>
      <c r="J7" s="12">
        <v>0</v>
      </c>
      <c r="K7" s="12">
        <v>37800</v>
      </c>
      <c r="L7" s="110">
        <f t="shared" si="2"/>
        <v>0.7</v>
      </c>
      <c r="M7" s="73" t="s">
        <v>94</v>
      </c>
      <c r="N7" s="16" t="s">
        <v>117</v>
      </c>
      <c r="O7" s="16">
        <v>456</v>
      </c>
      <c r="P7" s="105">
        <f t="shared" si="3"/>
        <v>319.2</v>
      </c>
      <c r="Q7" s="7"/>
      <c r="R7" s="7"/>
      <c r="S7" s="105">
        <f t="shared" si="4"/>
        <v>0</v>
      </c>
      <c r="T7" s="6"/>
      <c r="U7" s="72"/>
      <c r="V7" s="105">
        <f t="shared" si="5"/>
        <v>0</v>
      </c>
      <c r="W7" s="72"/>
      <c r="X7" s="10"/>
    </row>
    <row r="8" spans="2:24" ht="70" x14ac:dyDescent="0.3">
      <c r="B8" s="17" t="s">
        <v>55</v>
      </c>
      <c r="C8" s="11" t="s">
        <v>57</v>
      </c>
      <c r="D8" s="73" t="s">
        <v>68</v>
      </c>
      <c r="E8" s="11" t="s">
        <v>97</v>
      </c>
      <c r="F8" s="12">
        <v>57366838.039999999</v>
      </c>
      <c r="G8" s="74">
        <f t="shared" si="0"/>
        <v>99.999992051156809</v>
      </c>
      <c r="H8" s="13">
        <v>57366833.479999997</v>
      </c>
      <c r="I8" s="13">
        <f t="shared" si="1"/>
        <v>8485004.6500000004</v>
      </c>
      <c r="J8" s="12">
        <v>0</v>
      </c>
      <c r="K8" s="12">
        <v>8485004.6500000004</v>
      </c>
      <c r="L8" s="110">
        <f t="shared" si="2"/>
        <v>0.14790783211868305</v>
      </c>
      <c r="M8" s="73" t="s">
        <v>94</v>
      </c>
      <c r="N8" s="16" t="s">
        <v>107</v>
      </c>
      <c r="O8" s="16">
        <v>5</v>
      </c>
      <c r="P8" s="105">
        <f t="shared" si="3"/>
        <v>0.73953916059341529</v>
      </c>
      <c r="Q8" s="7"/>
      <c r="R8" s="7"/>
      <c r="S8" s="105">
        <f t="shared" si="4"/>
        <v>0</v>
      </c>
      <c r="T8" s="109" t="s">
        <v>125</v>
      </c>
      <c r="U8" s="109">
        <v>9621</v>
      </c>
      <c r="V8" s="105">
        <f t="shared" si="5"/>
        <v>1423.0212528138497</v>
      </c>
      <c r="W8" s="72"/>
      <c r="X8" s="10"/>
    </row>
    <row r="9" spans="2:24" ht="84" x14ac:dyDescent="0.3">
      <c r="B9" s="17" t="s">
        <v>56</v>
      </c>
      <c r="C9" s="90" t="s">
        <v>105</v>
      </c>
      <c r="D9" s="91" t="s">
        <v>68</v>
      </c>
      <c r="E9" s="90" t="s">
        <v>97</v>
      </c>
      <c r="F9" s="92">
        <v>12370653.93</v>
      </c>
      <c r="G9" s="93">
        <f t="shared" si="0"/>
        <v>100</v>
      </c>
      <c r="H9" s="94">
        <v>12370653.93</v>
      </c>
      <c r="I9" s="94">
        <f t="shared" si="1"/>
        <v>1664728.92</v>
      </c>
      <c r="J9" s="92">
        <v>0</v>
      </c>
      <c r="K9" s="92">
        <v>1664728.92</v>
      </c>
      <c r="L9" s="110">
        <f t="shared" si="2"/>
        <v>0.13457081003316046</v>
      </c>
      <c r="M9" s="91"/>
      <c r="N9" s="95" t="s">
        <v>108</v>
      </c>
      <c r="O9" s="95">
        <v>3</v>
      </c>
      <c r="P9" s="105">
        <f t="shared" si="3"/>
        <v>0.40371243009948138</v>
      </c>
      <c r="Q9" s="95" t="s">
        <v>109</v>
      </c>
      <c r="R9" s="95">
        <v>6</v>
      </c>
      <c r="S9" s="105">
        <f t="shared" si="4"/>
        <v>0.80742486019896276</v>
      </c>
      <c r="T9" s="96"/>
      <c r="U9" s="97"/>
      <c r="V9" s="105">
        <f t="shared" si="5"/>
        <v>0</v>
      </c>
      <c r="W9" s="97" t="s">
        <v>110</v>
      </c>
      <c r="X9" s="98"/>
    </row>
    <row r="10" spans="2:24" ht="84" x14ac:dyDescent="0.3">
      <c r="B10" s="17" t="s">
        <v>95</v>
      </c>
      <c r="C10" s="90" t="s">
        <v>96</v>
      </c>
      <c r="D10" s="91" t="s">
        <v>68</v>
      </c>
      <c r="E10" s="90" t="s">
        <v>97</v>
      </c>
      <c r="F10" s="92">
        <v>244928601</v>
      </c>
      <c r="G10" s="93">
        <f t="shared" si="0"/>
        <v>100</v>
      </c>
      <c r="H10" s="94">
        <v>244928601</v>
      </c>
      <c r="I10" s="94">
        <f t="shared" si="1"/>
        <v>81797549</v>
      </c>
      <c r="J10" s="92">
        <v>81748195</v>
      </c>
      <c r="K10" s="92">
        <v>49354</v>
      </c>
      <c r="L10" s="110">
        <f t="shared" si="2"/>
        <v>0.33396487248134815</v>
      </c>
      <c r="M10" s="99"/>
      <c r="N10" s="95" t="s">
        <v>111</v>
      </c>
      <c r="O10" s="95">
        <v>102</v>
      </c>
      <c r="P10" s="105">
        <f t="shared" si="3"/>
        <v>34.06441699309751</v>
      </c>
      <c r="Q10" s="95" t="s">
        <v>112</v>
      </c>
      <c r="R10" s="95">
        <v>372</v>
      </c>
      <c r="S10" s="105">
        <f t="shared" si="4"/>
        <v>124.23493256306151</v>
      </c>
      <c r="T10" s="100"/>
      <c r="U10" s="103"/>
      <c r="V10" s="105">
        <f t="shared" si="5"/>
        <v>0</v>
      </c>
      <c r="W10" s="97" t="s">
        <v>113</v>
      </c>
      <c r="X10" s="98"/>
    </row>
    <row r="11" spans="2:24" ht="56" x14ac:dyDescent="0.3">
      <c r="B11" s="17" t="s">
        <v>99</v>
      </c>
      <c r="C11" s="11" t="s">
        <v>100</v>
      </c>
      <c r="D11" s="73" t="s">
        <v>68</v>
      </c>
      <c r="E11" s="11" t="s">
        <v>128</v>
      </c>
      <c r="F11" s="12">
        <v>167721846.84999999</v>
      </c>
      <c r="G11" s="74">
        <f t="shared" si="0"/>
        <v>100</v>
      </c>
      <c r="H11" s="13">
        <f>+F11</f>
        <v>167721846.84999999</v>
      </c>
      <c r="I11" s="13">
        <f t="shared" si="1"/>
        <v>72561190.949999988</v>
      </c>
      <c r="J11" s="12">
        <v>36022912.469999999</v>
      </c>
      <c r="K11" s="12">
        <v>36538278.479999997</v>
      </c>
      <c r="L11" s="110">
        <f t="shared" si="2"/>
        <v>0.43262814184781911</v>
      </c>
      <c r="M11" s="102" t="s">
        <v>118</v>
      </c>
      <c r="N11" s="16" t="s">
        <v>122</v>
      </c>
      <c r="O11" s="16">
        <v>10152</v>
      </c>
      <c r="P11" s="105">
        <f>+($I11/$F11)*O11</f>
        <v>4392.0408960390596</v>
      </c>
      <c r="Q11" s="6"/>
      <c r="R11" s="6"/>
      <c r="S11" s="105">
        <f t="shared" si="4"/>
        <v>0</v>
      </c>
      <c r="T11" s="6"/>
      <c r="U11" s="72"/>
      <c r="V11" s="105">
        <f t="shared" si="5"/>
        <v>0</v>
      </c>
      <c r="W11" s="72"/>
      <c r="X11" s="10" t="s">
        <v>119</v>
      </c>
    </row>
    <row r="12" spans="2:24" x14ac:dyDescent="0.3">
      <c r="B12" s="17"/>
      <c r="C12" s="11"/>
      <c r="D12" s="73"/>
      <c r="E12" s="11"/>
      <c r="F12" s="12"/>
      <c r="G12" s="74"/>
      <c r="H12" s="13"/>
      <c r="I12" s="13"/>
      <c r="J12" s="12"/>
      <c r="K12" s="12"/>
      <c r="L12" s="12"/>
      <c r="M12" s="14"/>
      <c r="N12" s="16"/>
      <c r="O12" s="16"/>
      <c r="P12" s="105"/>
      <c r="Q12" s="7"/>
      <c r="R12" s="7"/>
      <c r="S12" s="105"/>
      <c r="T12" s="7"/>
      <c r="U12" s="104"/>
      <c r="V12" s="108"/>
      <c r="W12" s="10"/>
      <c r="X12" s="10"/>
    </row>
    <row r="13" spans="2:24" x14ac:dyDescent="0.3">
      <c r="I13" s="4">
        <f>SUM(I4:I12)</f>
        <v>166519807</v>
      </c>
      <c r="J13" s="4">
        <f>SUM(J4:J12)</f>
        <v>117771107.47</v>
      </c>
      <c r="K13" s="4">
        <f>SUM(K4:K12)</f>
        <v>48748699.530000001</v>
      </c>
      <c r="L13" s="4"/>
      <c r="O13" s="5">
        <f>SUM(O4:O12)</f>
        <v>11318</v>
      </c>
      <c r="P13" s="106">
        <f>SUM(P4:P12)</f>
        <v>4921.5662808469242</v>
      </c>
      <c r="S13" s="106">
        <f>SUM(S4:S12)</f>
        <v>125.04235742326047</v>
      </c>
      <c r="V13" s="106">
        <f>SUM(V4:V12)</f>
        <v>2904.6437963497519</v>
      </c>
    </row>
    <row r="16" spans="2:24" x14ac:dyDescent="0.3">
      <c r="B16" s="5"/>
      <c r="J16" s="89"/>
    </row>
    <row r="18" spans="5:10" x14ac:dyDescent="0.3">
      <c r="I18" s="89"/>
      <c r="J18" s="89"/>
    </row>
    <row r="22" spans="5:10" x14ac:dyDescent="0.3">
      <c r="E22" s="89"/>
    </row>
    <row r="23" spans="5:10" x14ac:dyDescent="0.3">
      <c r="G23" s="89"/>
      <c r="H23" s="89"/>
      <c r="I23" s="89"/>
    </row>
    <row r="24" spans="5:10" x14ac:dyDescent="0.3">
      <c r="E24" s="89"/>
    </row>
  </sheetData>
  <mergeCells count="4">
    <mergeCell ref="B2:C2"/>
    <mergeCell ref="X2:X3"/>
    <mergeCell ref="J2:K2"/>
    <mergeCell ref="N2:W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9B5D70-E233-4D5D-9514-338518ABBC49}">
          <x14:formula1>
            <xm:f>'Drop list'!$A$2:$A$16</xm:f>
          </x14:formula1>
          <xm:sqref>D4:D12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102E7-FAD0-4A6D-92D2-E996835AB08C}">
  <dimension ref="B1:Y25"/>
  <sheetViews>
    <sheetView tabSelected="1" workbookViewId="0">
      <selection activeCell="B2" sqref="B2:C2"/>
    </sheetView>
  </sheetViews>
  <sheetFormatPr defaultColWidth="9.08984375" defaultRowHeight="14" outlineLevelRow="1" outlineLevelCol="2" x14ac:dyDescent="0.3"/>
  <cols>
    <col min="1" max="1" width="3.08984375" style="1" customWidth="1"/>
    <col min="2" max="2" width="21.08984375" style="1" bestFit="1" customWidth="1"/>
    <col min="3" max="3" width="20.81640625" style="1" customWidth="1"/>
    <col min="4" max="4" width="14.08984375" style="1" customWidth="1"/>
    <col min="5" max="5" width="16.08984375" style="1" customWidth="1"/>
    <col min="6" max="6" width="12" style="1" customWidth="1"/>
    <col min="7" max="7" width="13.36328125" style="1" hidden="1" customWidth="1" outlineLevel="1"/>
    <col min="8" max="8" width="15.6328125" style="1" hidden="1" customWidth="1" outlineLevel="1"/>
    <col min="9" max="9" width="20.54296875" style="1" customWidth="1" collapsed="1"/>
    <col min="10" max="10" width="14.6328125" style="1" hidden="1" customWidth="1" outlineLevel="1"/>
    <col min="11" max="11" width="14" style="1" hidden="1" customWidth="1" outlineLevel="1"/>
    <col min="12" max="12" width="14" style="1" customWidth="1" collapsed="1"/>
    <col min="13" max="13" width="16.54296875" style="1" hidden="1" customWidth="1" outlineLevel="2"/>
    <col min="14" max="15" width="24.36328125" style="1" hidden="1" customWidth="1" outlineLevel="2"/>
    <col min="16" max="16" width="18.7265625" style="1" customWidth="1" outlineLevel="1" collapsed="1"/>
    <col min="17" max="18" width="19.453125" style="1" hidden="1" customWidth="1" outlineLevel="1"/>
    <col min="19" max="19" width="16.26953125" style="1" customWidth="1"/>
    <col min="20" max="20" width="26.7265625" style="1" hidden="1" customWidth="1" outlineLevel="1"/>
    <col min="21" max="21" width="24.08984375" style="1" hidden="1" customWidth="1" outlineLevel="1"/>
    <col min="22" max="22" width="18.81640625" style="1" customWidth="1" collapsed="1"/>
    <col min="23" max="23" width="20.36328125" style="1" hidden="1" customWidth="1" outlineLevel="1"/>
    <col min="24" max="24" width="78.54296875" style="1" hidden="1" customWidth="1" outlineLevel="1"/>
    <col min="25" max="25" width="9.08984375" style="1" collapsed="1"/>
    <col min="26" max="16384" width="9.08984375" style="1"/>
  </cols>
  <sheetData>
    <row r="1" spans="2:24" ht="10.5" customHeight="1" thickBot="1" x14ac:dyDescent="0.35"/>
    <row r="2" spans="2:24" ht="94.5" customHeight="1" x14ac:dyDescent="0.3">
      <c r="B2" s="118" t="s">
        <v>22</v>
      </c>
      <c r="C2" s="119"/>
      <c r="D2" s="15" t="s">
        <v>5</v>
      </c>
      <c r="E2" s="15" t="s">
        <v>6</v>
      </c>
      <c r="F2" s="15" t="s">
        <v>17</v>
      </c>
      <c r="G2" s="15" t="s">
        <v>18</v>
      </c>
      <c r="H2" s="15" t="s">
        <v>19</v>
      </c>
      <c r="I2" s="15" t="s">
        <v>20</v>
      </c>
      <c r="J2" s="122" t="s">
        <v>21</v>
      </c>
      <c r="K2" s="123"/>
      <c r="L2" s="101" t="s">
        <v>129</v>
      </c>
      <c r="M2" s="15" t="s">
        <v>8</v>
      </c>
      <c r="N2" s="122" t="s">
        <v>141</v>
      </c>
      <c r="O2" s="127"/>
      <c r="P2" s="127"/>
      <c r="Q2" s="127"/>
      <c r="R2" s="127"/>
      <c r="S2" s="127"/>
      <c r="T2" s="127"/>
      <c r="U2" s="127"/>
      <c r="V2" s="127"/>
      <c r="W2" s="123"/>
      <c r="X2" s="120" t="s">
        <v>37</v>
      </c>
    </row>
    <row r="3" spans="2:24" s="3" customFormat="1" ht="62.5" customHeight="1" thickBot="1" x14ac:dyDescent="0.4">
      <c r="B3" s="8" t="s">
        <v>138</v>
      </c>
      <c r="C3" s="9" t="s">
        <v>139</v>
      </c>
      <c r="D3" s="9" t="s">
        <v>7</v>
      </c>
      <c r="E3" s="9" t="s">
        <v>9</v>
      </c>
      <c r="F3" s="9" t="s">
        <v>1</v>
      </c>
      <c r="G3" s="9" t="s">
        <v>2</v>
      </c>
      <c r="H3" s="9" t="s">
        <v>1</v>
      </c>
      <c r="I3" s="9" t="s">
        <v>1</v>
      </c>
      <c r="J3" s="9" t="s">
        <v>45</v>
      </c>
      <c r="K3" s="9" t="s">
        <v>98</v>
      </c>
      <c r="L3" s="9"/>
      <c r="M3" s="9" t="s">
        <v>3</v>
      </c>
      <c r="N3" s="9" t="s">
        <v>114</v>
      </c>
      <c r="O3" s="9" t="s">
        <v>46</v>
      </c>
      <c r="P3" s="107" t="s">
        <v>120</v>
      </c>
      <c r="Q3" s="9" t="s">
        <v>121</v>
      </c>
      <c r="R3" s="9" t="s">
        <v>47</v>
      </c>
      <c r="S3" s="107" t="s">
        <v>123</v>
      </c>
      <c r="T3" s="9" t="s">
        <v>126</v>
      </c>
      <c r="U3" s="9" t="s">
        <v>48</v>
      </c>
      <c r="V3" s="107" t="s">
        <v>127</v>
      </c>
      <c r="W3" s="9" t="s">
        <v>142</v>
      </c>
      <c r="X3" s="121"/>
    </row>
    <row r="4" spans="2:24" ht="42" hidden="1" customHeight="1" outlineLevel="1" x14ac:dyDescent="0.3">
      <c r="B4" s="17" t="s">
        <v>51</v>
      </c>
      <c r="C4" s="11" t="s">
        <v>101</v>
      </c>
      <c r="D4" s="73" t="s">
        <v>66</v>
      </c>
      <c r="E4" s="11" t="s">
        <v>97</v>
      </c>
      <c r="F4" s="12">
        <v>4695434.49</v>
      </c>
      <c r="G4" s="74">
        <f t="shared" ref="G4:G12" si="0">+H4/F4*100</f>
        <v>100</v>
      </c>
      <c r="H4" s="13">
        <v>4695434.49</v>
      </c>
      <c r="I4" s="13">
        <f>+J4+K4</f>
        <v>1771095.11</v>
      </c>
      <c r="J4" s="12">
        <v>0</v>
      </c>
      <c r="K4" s="12">
        <v>1771095.11</v>
      </c>
      <c r="L4" s="110">
        <f>+I4/F4</f>
        <v>0.37719514855801983</v>
      </c>
      <c r="M4" s="73"/>
      <c r="N4" s="16" t="s">
        <v>115</v>
      </c>
      <c r="O4" s="16">
        <v>392</v>
      </c>
      <c r="P4" s="105">
        <f>+($I4/$F4)*O4</f>
        <v>147.86049823474377</v>
      </c>
      <c r="Q4" s="7"/>
      <c r="R4" s="7"/>
      <c r="S4" s="105">
        <f>+($I4/$F4)*R4</f>
        <v>0</v>
      </c>
      <c r="T4" s="109" t="s">
        <v>124</v>
      </c>
      <c r="U4" s="109">
        <v>3928</v>
      </c>
      <c r="V4" s="105">
        <f>+($I4/$F4)*U4</f>
        <v>1481.622543535902</v>
      </c>
      <c r="W4" s="72"/>
      <c r="X4" s="10"/>
    </row>
    <row r="5" spans="2:24" ht="42" hidden="1" customHeight="1" outlineLevel="1" x14ac:dyDescent="0.3">
      <c r="B5" s="17" t="s">
        <v>52</v>
      </c>
      <c r="C5" s="11" t="s">
        <v>102</v>
      </c>
      <c r="D5" s="73" t="s">
        <v>69</v>
      </c>
      <c r="E5" s="11" t="s">
        <v>97</v>
      </c>
      <c r="F5" s="12">
        <v>1354469.23</v>
      </c>
      <c r="G5" s="74">
        <f t="shared" si="0"/>
        <v>99.99996677665392</v>
      </c>
      <c r="H5" s="13">
        <v>1354468.78</v>
      </c>
      <c r="I5" s="13">
        <f t="shared" ref="I5:I13" si="1">+J5+K5</f>
        <v>169393.29</v>
      </c>
      <c r="J5" s="12">
        <v>0</v>
      </c>
      <c r="K5" s="12">
        <v>169393.29</v>
      </c>
      <c r="L5" s="110">
        <f t="shared" ref="L5:L13" si="2">+I5/F5</f>
        <v>0.12506248665390501</v>
      </c>
      <c r="M5" s="73"/>
      <c r="N5" s="16" t="s">
        <v>116</v>
      </c>
      <c r="O5" s="16">
        <v>206</v>
      </c>
      <c r="P5" s="105">
        <f t="shared" ref="P5:P10" si="3">+($I5/$F5)*O5</f>
        <v>25.762872250704433</v>
      </c>
      <c r="Q5" s="7"/>
      <c r="R5" s="7"/>
      <c r="S5" s="105">
        <f t="shared" ref="S5:S12" si="4">+($I5/$F5)*R5</f>
        <v>0</v>
      </c>
      <c r="T5" s="6"/>
      <c r="U5" s="72"/>
      <c r="V5" s="105">
        <f t="shared" ref="V5:V12" si="5">+($I5/$F5)*U5</f>
        <v>0</v>
      </c>
      <c r="W5" s="72"/>
      <c r="X5" s="10"/>
    </row>
    <row r="6" spans="2:24" ht="84" hidden="1" customHeight="1" outlineLevel="1" x14ac:dyDescent="0.3">
      <c r="B6" s="17" t="s">
        <v>53</v>
      </c>
      <c r="C6" s="11" t="s">
        <v>103</v>
      </c>
      <c r="D6" s="73" t="s">
        <v>69</v>
      </c>
      <c r="E6" s="11" t="s">
        <v>97</v>
      </c>
      <c r="F6" s="12">
        <v>44226.82</v>
      </c>
      <c r="G6" s="74">
        <f t="shared" si="0"/>
        <v>100</v>
      </c>
      <c r="H6" s="13">
        <v>44226.82</v>
      </c>
      <c r="I6" s="13">
        <f t="shared" si="1"/>
        <v>33045.08</v>
      </c>
      <c r="J6" s="12">
        <v>0</v>
      </c>
      <c r="K6" s="12">
        <v>33045.08</v>
      </c>
      <c r="L6" s="110">
        <f t="shared" si="2"/>
        <v>0.74717286931323579</v>
      </c>
      <c r="M6" s="73" t="s">
        <v>94</v>
      </c>
      <c r="N6" s="16" t="s">
        <v>106</v>
      </c>
      <c r="O6" s="16">
        <v>2</v>
      </c>
      <c r="P6" s="105">
        <f t="shared" si="3"/>
        <v>1.4943457386264716</v>
      </c>
      <c r="Q6" s="7"/>
      <c r="R6" s="7"/>
      <c r="S6" s="105">
        <f t="shared" si="4"/>
        <v>0</v>
      </c>
      <c r="T6" s="6"/>
      <c r="U6" s="72"/>
      <c r="V6" s="105">
        <f t="shared" si="5"/>
        <v>0</v>
      </c>
      <c r="W6" s="72"/>
      <c r="X6" s="10"/>
    </row>
    <row r="7" spans="2:24" ht="56" hidden="1" customHeight="1" outlineLevel="1" x14ac:dyDescent="0.3">
      <c r="B7" s="17" t="s">
        <v>54</v>
      </c>
      <c r="C7" s="11" t="s">
        <v>104</v>
      </c>
      <c r="D7" s="73" t="s">
        <v>69</v>
      </c>
      <c r="E7" s="11" t="s">
        <v>97</v>
      </c>
      <c r="F7" s="12">
        <v>54000</v>
      </c>
      <c r="G7" s="74">
        <f t="shared" si="0"/>
        <v>100</v>
      </c>
      <c r="H7" s="13">
        <v>54000</v>
      </c>
      <c r="I7" s="13">
        <f t="shared" si="1"/>
        <v>37800</v>
      </c>
      <c r="J7" s="12">
        <v>0</v>
      </c>
      <c r="K7" s="12">
        <v>37800</v>
      </c>
      <c r="L7" s="110">
        <f t="shared" si="2"/>
        <v>0.7</v>
      </c>
      <c r="M7" s="73" t="s">
        <v>94</v>
      </c>
      <c r="N7" s="16" t="s">
        <v>117</v>
      </c>
      <c r="O7" s="16">
        <v>456</v>
      </c>
      <c r="P7" s="105">
        <f t="shared" si="3"/>
        <v>319.2</v>
      </c>
      <c r="Q7" s="7"/>
      <c r="R7" s="7"/>
      <c r="S7" s="105">
        <f t="shared" si="4"/>
        <v>0</v>
      </c>
      <c r="T7" s="6"/>
      <c r="U7" s="72"/>
      <c r="V7" s="105">
        <f t="shared" si="5"/>
        <v>0</v>
      </c>
      <c r="W7" s="72"/>
      <c r="X7" s="10"/>
    </row>
    <row r="8" spans="2:24" ht="70" hidden="1" customHeight="1" outlineLevel="1" x14ac:dyDescent="0.3">
      <c r="B8" s="17" t="s">
        <v>55</v>
      </c>
      <c r="C8" s="11" t="s">
        <v>57</v>
      </c>
      <c r="D8" s="73" t="s">
        <v>68</v>
      </c>
      <c r="E8" s="11" t="s">
        <v>97</v>
      </c>
      <c r="F8" s="12">
        <v>57366838.039999999</v>
      </c>
      <c r="G8" s="74">
        <f t="shared" si="0"/>
        <v>99.999992051156809</v>
      </c>
      <c r="H8" s="13">
        <v>57366833.479999997</v>
      </c>
      <c r="I8" s="13">
        <f t="shared" si="1"/>
        <v>8485004.6500000004</v>
      </c>
      <c r="J8" s="12">
        <v>0</v>
      </c>
      <c r="K8" s="12">
        <v>8485004.6500000004</v>
      </c>
      <c r="L8" s="110">
        <f t="shared" si="2"/>
        <v>0.14790783211868305</v>
      </c>
      <c r="M8" s="73" t="s">
        <v>94</v>
      </c>
      <c r="N8" s="16" t="s">
        <v>107</v>
      </c>
      <c r="O8" s="16">
        <v>5</v>
      </c>
      <c r="P8" s="105">
        <f t="shared" si="3"/>
        <v>0.73953916059341529</v>
      </c>
      <c r="Q8" s="7"/>
      <c r="R8" s="7"/>
      <c r="S8" s="105">
        <f t="shared" si="4"/>
        <v>0</v>
      </c>
      <c r="T8" s="109" t="s">
        <v>125</v>
      </c>
      <c r="U8" s="109">
        <v>9621</v>
      </c>
      <c r="V8" s="105">
        <f t="shared" si="5"/>
        <v>1423.0212528138497</v>
      </c>
      <c r="W8" s="72"/>
      <c r="X8" s="10"/>
    </row>
    <row r="9" spans="2:24" ht="84" hidden="1" customHeight="1" outlineLevel="1" x14ac:dyDescent="0.3">
      <c r="B9" s="17" t="s">
        <v>56</v>
      </c>
      <c r="C9" s="90" t="s">
        <v>105</v>
      </c>
      <c r="D9" s="91" t="s">
        <v>68</v>
      </c>
      <c r="E9" s="90" t="s">
        <v>97</v>
      </c>
      <c r="F9" s="92">
        <v>12370653.93</v>
      </c>
      <c r="G9" s="93">
        <f t="shared" si="0"/>
        <v>100</v>
      </c>
      <c r="H9" s="94">
        <v>12370653.93</v>
      </c>
      <c r="I9" s="94">
        <f t="shared" si="1"/>
        <v>1664728.92</v>
      </c>
      <c r="J9" s="92">
        <v>0</v>
      </c>
      <c r="K9" s="92">
        <v>1664728.92</v>
      </c>
      <c r="L9" s="110">
        <f t="shared" si="2"/>
        <v>0.13457081003316046</v>
      </c>
      <c r="M9" s="91"/>
      <c r="N9" s="95" t="s">
        <v>108</v>
      </c>
      <c r="O9" s="95">
        <v>3</v>
      </c>
      <c r="P9" s="105">
        <f t="shared" si="3"/>
        <v>0.40371243009948138</v>
      </c>
      <c r="Q9" s="95" t="s">
        <v>109</v>
      </c>
      <c r="R9" s="95">
        <v>6</v>
      </c>
      <c r="S9" s="105">
        <f t="shared" si="4"/>
        <v>0.80742486019896276</v>
      </c>
      <c r="T9" s="96"/>
      <c r="U9" s="97"/>
      <c r="V9" s="105">
        <f t="shared" si="5"/>
        <v>0</v>
      </c>
      <c r="W9" s="97" t="s">
        <v>110</v>
      </c>
      <c r="X9" s="98"/>
    </row>
    <row r="10" spans="2:24" ht="84" hidden="1" customHeight="1" outlineLevel="1" x14ac:dyDescent="0.3">
      <c r="B10" s="17" t="s">
        <v>95</v>
      </c>
      <c r="C10" s="90" t="s">
        <v>96</v>
      </c>
      <c r="D10" s="91" t="s">
        <v>68</v>
      </c>
      <c r="E10" s="90" t="s">
        <v>97</v>
      </c>
      <c r="F10" s="92">
        <v>244928601</v>
      </c>
      <c r="G10" s="93">
        <f t="shared" si="0"/>
        <v>100</v>
      </c>
      <c r="H10" s="94">
        <v>244928601</v>
      </c>
      <c r="I10" s="94">
        <f t="shared" si="1"/>
        <v>81797549</v>
      </c>
      <c r="J10" s="92">
        <v>81748195</v>
      </c>
      <c r="K10" s="92">
        <v>49354</v>
      </c>
      <c r="L10" s="110">
        <f t="shared" si="2"/>
        <v>0.33396487248134815</v>
      </c>
      <c r="M10" s="99"/>
      <c r="N10" s="95" t="s">
        <v>111</v>
      </c>
      <c r="O10" s="95">
        <v>102</v>
      </c>
      <c r="P10" s="105">
        <f t="shared" si="3"/>
        <v>34.06441699309751</v>
      </c>
      <c r="Q10" s="95" t="s">
        <v>112</v>
      </c>
      <c r="R10" s="95">
        <v>372</v>
      </c>
      <c r="S10" s="105">
        <f t="shared" si="4"/>
        <v>124.23493256306151</v>
      </c>
      <c r="T10" s="100"/>
      <c r="U10" s="103"/>
      <c r="V10" s="105">
        <f t="shared" si="5"/>
        <v>0</v>
      </c>
      <c r="W10" s="97" t="s">
        <v>113</v>
      </c>
      <c r="X10" s="98"/>
    </row>
    <row r="11" spans="2:24" ht="168" collapsed="1" x14ac:dyDescent="0.3">
      <c r="B11" s="17" t="s">
        <v>131</v>
      </c>
      <c r="C11" s="90" t="s">
        <v>130</v>
      </c>
      <c r="D11" s="91" t="s">
        <v>68</v>
      </c>
      <c r="E11" s="90" t="s">
        <v>97</v>
      </c>
      <c r="F11" s="92">
        <f>SUM(F4:F10)</f>
        <v>320814223.50999999</v>
      </c>
      <c r="G11" s="93">
        <f t="shared" si="0"/>
        <v>99.999998438348541</v>
      </c>
      <c r="H11" s="94">
        <f>SUM(H4:H10)</f>
        <v>320814218.5</v>
      </c>
      <c r="I11" s="94">
        <f t="shared" si="1"/>
        <v>93958616.049999997</v>
      </c>
      <c r="J11" s="92">
        <f>SUM(J4:J10)</f>
        <v>81748195</v>
      </c>
      <c r="K11" s="92">
        <f>SUM(K4:K10)</f>
        <v>12210421.050000001</v>
      </c>
      <c r="L11" s="110">
        <f t="shared" si="2"/>
        <v>0.29287546861858899</v>
      </c>
      <c r="M11" s="99"/>
      <c r="N11" s="95" t="s">
        <v>134</v>
      </c>
      <c r="O11" s="95"/>
      <c r="P11" s="105" t="s">
        <v>135</v>
      </c>
      <c r="Q11" s="95"/>
      <c r="R11" s="95"/>
      <c r="S11" s="105" t="s">
        <v>140</v>
      </c>
      <c r="T11" s="100"/>
      <c r="U11" s="103"/>
      <c r="V11" s="105" t="s">
        <v>136</v>
      </c>
      <c r="W11" s="97"/>
      <c r="X11" s="98"/>
    </row>
    <row r="12" spans="2:24" ht="56" hidden="1" customHeight="1" outlineLevel="1" x14ac:dyDescent="0.3">
      <c r="B12" s="17" t="s">
        <v>99</v>
      </c>
      <c r="C12" s="11" t="s">
        <v>100</v>
      </c>
      <c r="D12" s="73" t="s">
        <v>68</v>
      </c>
      <c r="E12" s="11" t="s">
        <v>128</v>
      </c>
      <c r="F12" s="12">
        <v>167721846.84999999</v>
      </c>
      <c r="G12" s="74">
        <f t="shared" si="0"/>
        <v>100</v>
      </c>
      <c r="H12" s="13">
        <f>+F12</f>
        <v>167721846.84999999</v>
      </c>
      <c r="I12" s="13">
        <f t="shared" si="1"/>
        <v>72561190.949999988</v>
      </c>
      <c r="J12" s="12">
        <v>36022912.469999999</v>
      </c>
      <c r="K12" s="12">
        <v>36538278.479999997</v>
      </c>
      <c r="L12" s="110">
        <f t="shared" si="2"/>
        <v>0.43262814184781911</v>
      </c>
      <c r="M12" s="102" t="s">
        <v>118</v>
      </c>
      <c r="N12" s="16" t="s">
        <v>122</v>
      </c>
      <c r="O12" s="16">
        <v>10152</v>
      </c>
      <c r="P12" s="105">
        <f>+($I12/$F12)*O12</f>
        <v>4392.0408960390596</v>
      </c>
      <c r="Q12" s="6"/>
      <c r="R12" s="6"/>
      <c r="S12" s="105">
        <f t="shared" si="4"/>
        <v>0</v>
      </c>
      <c r="T12" s="6"/>
      <c r="U12" s="72"/>
      <c r="V12" s="105">
        <f t="shared" si="5"/>
        <v>0</v>
      </c>
      <c r="W12" s="72"/>
      <c r="X12" s="10" t="s">
        <v>119</v>
      </c>
    </row>
    <row r="13" spans="2:24" ht="56" collapsed="1" x14ac:dyDescent="0.3">
      <c r="B13" s="111" t="s">
        <v>132</v>
      </c>
      <c r="C13" s="11" t="s">
        <v>133</v>
      </c>
      <c r="D13" s="73" t="s">
        <v>68</v>
      </c>
      <c r="E13" s="11" t="s">
        <v>128</v>
      </c>
      <c r="F13" s="12">
        <f>+F12</f>
        <v>167721846.84999999</v>
      </c>
      <c r="G13" s="74">
        <f>+G12</f>
        <v>100</v>
      </c>
      <c r="H13" s="13">
        <f>+H12</f>
        <v>167721846.84999999</v>
      </c>
      <c r="I13" s="13">
        <f t="shared" si="1"/>
        <v>72561190.949999988</v>
      </c>
      <c r="J13" s="12">
        <f>+J12</f>
        <v>36022912.469999999</v>
      </c>
      <c r="K13" s="12">
        <f>+K12</f>
        <v>36538278.479999997</v>
      </c>
      <c r="L13" s="110">
        <f t="shared" si="2"/>
        <v>0.43262814184781911</v>
      </c>
      <c r="M13" s="14"/>
      <c r="N13" s="16" t="s">
        <v>143</v>
      </c>
      <c r="O13" s="16"/>
      <c r="P13" s="105" t="s">
        <v>137</v>
      </c>
      <c r="Q13" s="7"/>
      <c r="R13" s="7"/>
      <c r="S13" s="105"/>
      <c r="T13" s="7"/>
      <c r="U13" s="104"/>
      <c r="V13" s="108"/>
      <c r="W13" s="10"/>
      <c r="X13" s="10"/>
    </row>
    <row r="14" spans="2:24" x14ac:dyDescent="0.3">
      <c r="B14" s="112" t="s">
        <v>144</v>
      </c>
      <c r="C14" s="112"/>
      <c r="D14" s="112"/>
      <c r="E14" s="112"/>
      <c r="F14" s="113">
        <f>+F11+F13</f>
        <v>488536070.36000001</v>
      </c>
      <c r="G14" s="114"/>
      <c r="H14" s="114"/>
      <c r="I14" s="113">
        <f>+I11+I13</f>
        <v>166519807</v>
      </c>
      <c r="J14" s="113"/>
      <c r="K14" s="113"/>
      <c r="L14" s="115">
        <f>+I14/F14</f>
        <v>0.34085468218813875</v>
      </c>
      <c r="M14" s="112"/>
      <c r="N14" s="112"/>
      <c r="O14" s="114"/>
      <c r="P14" s="116"/>
      <c r="Q14" s="117"/>
      <c r="R14" s="117"/>
      <c r="S14" s="116"/>
      <c r="T14" s="117"/>
      <c r="U14" s="117"/>
      <c r="V14" s="116"/>
    </row>
    <row r="17" spans="2:10" x14ac:dyDescent="0.3">
      <c r="B17" s="5"/>
      <c r="J17" s="89"/>
    </row>
    <row r="19" spans="2:10" x14ac:dyDescent="0.3">
      <c r="I19" s="89"/>
      <c r="J19" s="89"/>
    </row>
    <row r="23" spans="2:10" x14ac:dyDescent="0.3">
      <c r="E23" s="89"/>
    </row>
    <row r="24" spans="2:10" x14ac:dyDescent="0.3">
      <c r="G24" s="89"/>
      <c r="H24" s="89"/>
      <c r="I24" s="89"/>
    </row>
    <row r="25" spans="2:10" x14ac:dyDescent="0.3">
      <c r="E25" s="89"/>
    </row>
  </sheetData>
  <mergeCells count="4">
    <mergeCell ref="B2:C2"/>
    <mergeCell ref="J2:K2"/>
    <mergeCell ref="N2:W2"/>
    <mergeCell ref="X2:X3"/>
  </mergeCells>
  <pageMargins left="0.7" right="0.7" top="0.75" bottom="0.75" header="0.3" footer="0.3"/>
  <ignoredErrors>
    <ignoredError sqref="I11 G11 I1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2FCFAD-CF14-41CC-B0E9-462317EE0E3B}">
          <x14:formula1>
            <xm:f>'Drop list'!$A$2:$A$16</xm:f>
          </x14:formula1>
          <xm:sqref>D4:D13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125F-CAE8-4906-95E4-A09A84E8C59A}">
  <sheetPr>
    <tabColor rgb="FFE1F6F5"/>
  </sheetPr>
  <dimension ref="A1:Y33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29" sqref="B29"/>
    </sheetView>
  </sheetViews>
  <sheetFormatPr defaultColWidth="8.6328125" defaultRowHeight="14.5" x14ac:dyDescent="0.35"/>
  <cols>
    <col min="1" max="1" width="14.453125" style="20" customWidth="1"/>
    <col min="2" max="2" width="69.36328125" style="20" customWidth="1"/>
    <col min="3" max="6" width="16.54296875" style="20" customWidth="1"/>
    <col min="7" max="7" width="19.08984375" style="20" customWidth="1"/>
    <col min="8" max="13" width="19.36328125" style="20" customWidth="1"/>
    <col min="14" max="14" width="25.6328125" style="20" customWidth="1"/>
    <col min="15" max="16384" width="8.6328125" style="20"/>
  </cols>
  <sheetData>
    <row r="1" spans="1:25" s="19" customFormat="1" ht="20.5" x14ac:dyDescent="0.45">
      <c r="A1" s="18" t="s">
        <v>44</v>
      </c>
    </row>
    <row r="2" spans="1:25" ht="14.4" customHeight="1" x14ac:dyDescent="0.35"/>
    <row r="3" spans="1:25" ht="14.4" customHeight="1" x14ac:dyDescent="0.35"/>
    <row r="4" spans="1:25" ht="14.4" customHeight="1" x14ac:dyDescent="0.35">
      <c r="A4" s="21" t="s">
        <v>24</v>
      </c>
      <c r="B4" s="21">
        <v>2023</v>
      </c>
    </row>
    <row r="5" spans="1:25" ht="14.4" customHeight="1" x14ac:dyDescent="0.35">
      <c r="A5" s="21" t="s">
        <v>25</v>
      </c>
      <c r="B5" s="21">
        <v>2024</v>
      </c>
    </row>
    <row r="6" spans="1:25" ht="14.4" customHeight="1" x14ac:dyDescent="0.35"/>
    <row r="7" spans="1:25" s="23" customFormat="1" ht="15" thickBot="1" x14ac:dyDescent="0.4">
      <c r="A7" s="22" t="s">
        <v>26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25" s="24" customFormat="1" ht="20.25" customHeight="1" x14ac:dyDescent="0.4">
      <c r="A8" s="70"/>
      <c r="B8" s="20"/>
      <c r="C8" s="130" t="s">
        <v>27</v>
      </c>
      <c r="D8" s="131"/>
      <c r="E8" s="131"/>
      <c r="F8" s="131"/>
      <c r="G8" s="132"/>
      <c r="H8" s="128" t="s">
        <v>28</v>
      </c>
      <c r="I8" s="128"/>
      <c r="J8" s="128"/>
      <c r="K8" s="128"/>
      <c r="L8" s="128"/>
      <c r="M8" s="128"/>
      <c r="N8" s="129"/>
    </row>
    <row r="9" spans="1:25" s="24" customFormat="1" ht="17.149999999999999" customHeight="1" x14ac:dyDescent="0.35">
      <c r="A9" s="26" t="s">
        <v>29</v>
      </c>
      <c r="B9" s="25" t="s">
        <v>30</v>
      </c>
      <c r="C9" s="26" t="s">
        <v>30</v>
      </c>
      <c r="D9" s="27" t="s">
        <v>29</v>
      </c>
      <c r="E9" s="27" t="s">
        <v>29</v>
      </c>
      <c r="F9" s="76" t="s">
        <v>29</v>
      </c>
      <c r="G9" s="76" t="s">
        <v>29</v>
      </c>
      <c r="H9" s="28" t="s">
        <v>29</v>
      </c>
      <c r="I9" s="29" t="s">
        <v>30</v>
      </c>
      <c r="J9" s="30" t="s">
        <v>30</v>
      </c>
      <c r="K9" s="30" t="s">
        <v>30</v>
      </c>
      <c r="L9" s="30" t="s">
        <v>30</v>
      </c>
      <c r="M9" s="29" t="s">
        <v>30</v>
      </c>
      <c r="N9" s="31" t="s">
        <v>29</v>
      </c>
      <c r="O9" s="39"/>
      <c r="P9" s="39"/>
      <c r="Q9" s="39"/>
      <c r="R9" s="39"/>
      <c r="S9" s="39"/>
      <c r="T9" s="32"/>
      <c r="U9" s="32"/>
      <c r="V9" s="32"/>
      <c r="W9" s="32"/>
      <c r="X9" s="32"/>
      <c r="Y9" s="32"/>
    </row>
    <row r="10" spans="1:25" s="39" customFormat="1" ht="72" customHeight="1" x14ac:dyDescent="0.3">
      <c r="A10" s="33" t="s">
        <v>50</v>
      </c>
      <c r="B10" s="69" t="s">
        <v>31</v>
      </c>
      <c r="C10" s="33" t="s">
        <v>32</v>
      </c>
      <c r="D10" s="34" t="s">
        <v>43</v>
      </c>
      <c r="E10" s="34" t="s">
        <v>15</v>
      </c>
      <c r="F10" s="69" t="s">
        <v>16</v>
      </c>
      <c r="G10" s="68" t="s">
        <v>23</v>
      </c>
      <c r="H10" s="35" t="s">
        <v>33</v>
      </c>
      <c r="I10" s="36" t="s">
        <v>17</v>
      </c>
      <c r="J10" s="133" t="s">
        <v>34</v>
      </c>
      <c r="K10" s="134"/>
      <c r="L10" s="37" t="s">
        <v>35</v>
      </c>
      <c r="M10" s="34" t="s">
        <v>36</v>
      </c>
      <c r="N10" s="38" t="s">
        <v>37</v>
      </c>
    </row>
    <row r="11" spans="1:25" s="23" customFormat="1" x14ac:dyDescent="0.35">
      <c r="A11" s="67" t="s">
        <v>38</v>
      </c>
      <c r="B11" s="19"/>
      <c r="C11" s="66"/>
      <c r="D11" s="75"/>
      <c r="E11" s="75"/>
      <c r="F11" s="75"/>
      <c r="G11" s="65"/>
      <c r="H11" s="19"/>
      <c r="I11" s="19"/>
      <c r="J11" s="77">
        <v>2023</v>
      </c>
      <c r="K11" s="77">
        <v>2024</v>
      </c>
      <c r="L11" s="19"/>
      <c r="M11" s="19"/>
      <c r="N11" s="40"/>
    </row>
    <row r="12" spans="1:25" s="49" customFormat="1" ht="12" x14ac:dyDescent="0.3">
      <c r="A12" s="43" t="s">
        <v>39</v>
      </c>
      <c r="B12" s="42" t="s">
        <v>42</v>
      </c>
      <c r="C12" s="43" t="s">
        <v>41</v>
      </c>
      <c r="D12" s="41">
        <v>1000</v>
      </c>
      <c r="E12" s="41">
        <v>1</v>
      </c>
      <c r="F12" s="41">
        <v>15</v>
      </c>
      <c r="G12" s="41">
        <v>1000</v>
      </c>
      <c r="H12" s="45">
        <v>3</v>
      </c>
      <c r="I12" s="44">
        <v>12000000</v>
      </c>
      <c r="J12" s="44">
        <v>10000000</v>
      </c>
      <c r="K12" s="44">
        <v>10000000</v>
      </c>
      <c r="L12" s="46" t="s">
        <v>40</v>
      </c>
      <c r="M12" s="47">
        <v>0.8</v>
      </c>
      <c r="N12" s="48"/>
    </row>
    <row r="13" spans="1:25" s="23" customFormat="1" x14ac:dyDescent="0.35">
      <c r="A13" s="67"/>
      <c r="B13" s="19"/>
      <c r="C13" s="66"/>
      <c r="D13" s="75"/>
      <c r="E13" s="75"/>
      <c r="F13" s="75"/>
      <c r="G13" s="65"/>
      <c r="H13" s="50"/>
      <c r="I13" s="50"/>
      <c r="J13" s="19"/>
      <c r="K13" s="19"/>
      <c r="L13" s="51"/>
      <c r="M13" s="51"/>
      <c r="N13" s="52"/>
    </row>
    <row r="14" spans="1:25" s="58" customFormat="1" ht="12" x14ac:dyDescent="0.3">
      <c r="A14" s="64" t="s">
        <v>76</v>
      </c>
      <c r="B14" s="53" t="s">
        <v>88</v>
      </c>
      <c r="C14" s="81" t="s">
        <v>74</v>
      </c>
      <c r="D14" s="82">
        <v>70</v>
      </c>
      <c r="E14" s="80">
        <v>1</v>
      </c>
      <c r="F14" s="80">
        <v>3</v>
      </c>
      <c r="G14" s="83"/>
      <c r="H14" s="54"/>
      <c r="I14" s="55">
        <v>11463543.189999999</v>
      </c>
      <c r="J14" s="55">
        <v>0</v>
      </c>
      <c r="K14" s="55">
        <v>4795324.0999999996</v>
      </c>
      <c r="L14" s="56" t="s">
        <v>40</v>
      </c>
      <c r="M14" s="56">
        <f t="shared" ref="M14:M25" si="0">+(J14+K14)/I14</f>
        <v>0.41831081547135512</v>
      </c>
      <c r="N14" s="57"/>
    </row>
    <row r="15" spans="1:25" s="58" customFormat="1" ht="12" x14ac:dyDescent="0.3">
      <c r="A15" s="64" t="s">
        <v>77</v>
      </c>
      <c r="B15" s="53" t="s">
        <v>13</v>
      </c>
      <c r="C15" s="81" t="s">
        <v>74</v>
      </c>
      <c r="D15" s="82"/>
      <c r="E15" s="80">
        <v>13</v>
      </c>
      <c r="F15" s="80">
        <v>1</v>
      </c>
      <c r="G15" s="83"/>
      <c r="H15" s="54"/>
      <c r="I15" s="55">
        <v>29698118.640000001</v>
      </c>
      <c r="J15" s="55">
        <v>0</v>
      </c>
      <c r="K15" s="55">
        <v>927986.46</v>
      </c>
      <c r="L15" s="56" t="s">
        <v>40</v>
      </c>
      <c r="M15" s="56">
        <f t="shared" si="0"/>
        <v>3.1247314728890179E-2</v>
      </c>
      <c r="N15" s="57"/>
    </row>
    <row r="16" spans="1:25" s="58" customFormat="1" ht="12" x14ac:dyDescent="0.3">
      <c r="A16" s="64" t="s">
        <v>78</v>
      </c>
      <c r="B16" s="53" t="s">
        <v>14</v>
      </c>
      <c r="C16" s="81" t="s">
        <v>74</v>
      </c>
      <c r="D16" s="82"/>
      <c r="E16" s="80">
        <v>1</v>
      </c>
      <c r="F16" s="80">
        <v>1</v>
      </c>
      <c r="G16" s="83"/>
      <c r="H16" s="54"/>
      <c r="I16" s="55">
        <v>1223508.76</v>
      </c>
      <c r="J16" s="55">
        <v>0</v>
      </c>
      <c r="K16" s="55">
        <v>57821.41</v>
      </c>
      <c r="L16" s="56" t="s">
        <v>40</v>
      </c>
      <c r="M16" s="56">
        <f t="shared" si="0"/>
        <v>4.7258680845080343E-2</v>
      </c>
      <c r="N16" s="57"/>
    </row>
    <row r="17" spans="1:14" s="58" customFormat="1" ht="12" x14ac:dyDescent="0.3">
      <c r="A17" s="64" t="s">
        <v>79</v>
      </c>
      <c r="B17" s="53" t="s">
        <v>89</v>
      </c>
      <c r="C17" s="81" t="s">
        <v>74</v>
      </c>
      <c r="D17" s="82"/>
      <c r="E17" s="80">
        <v>89</v>
      </c>
      <c r="F17" s="80">
        <v>9</v>
      </c>
      <c r="G17" s="83"/>
      <c r="H17" s="54"/>
      <c r="I17" s="55">
        <v>2522752.7000000002</v>
      </c>
      <c r="J17" s="55">
        <v>0</v>
      </c>
      <c r="K17" s="55">
        <v>14749.68</v>
      </c>
      <c r="L17" s="56" t="s">
        <v>40</v>
      </c>
      <c r="M17" s="56">
        <f t="shared" si="0"/>
        <v>5.8466610698702254E-3</v>
      </c>
      <c r="N17" s="57"/>
    </row>
    <row r="18" spans="1:14" s="58" customFormat="1" ht="12" x14ac:dyDescent="0.3">
      <c r="A18" s="64" t="s">
        <v>81</v>
      </c>
      <c r="B18" s="53" t="s">
        <v>91</v>
      </c>
      <c r="C18" s="81" t="s">
        <v>74</v>
      </c>
      <c r="D18" s="82">
        <v>69</v>
      </c>
      <c r="E18" s="80">
        <v>1</v>
      </c>
      <c r="F18" s="80"/>
      <c r="G18" s="83"/>
      <c r="H18" s="54"/>
      <c r="I18" s="55">
        <v>54673001</v>
      </c>
      <c r="J18" s="55">
        <v>0</v>
      </c>
      <c r="K18" s="55">
        <v>1648546.08</v>
      </c>
      <c r="L18" s="56" t="s">
        <v>40</v>
      </c>
      <c r="M18" s="56">
        <f t="shared" si="0"/>
        <v>3.0152836863665121E-2</v>
      </c>
      <c r="N18" s="57"/>
    </row>
    <row r="19" spans="1:14" s="58" customFormat="1" ht="12" x14ac:dyDescent="0.3">
      <c r="A19" s="64" t="s">
        <v>82</v>
      </c>
      <c r="B19" s="53" t="s">
        <v>92</v>
      </c>
      <c r="C19" s="81" t="s">
        <v>74</v>
      </c>
      <c r="D19" s="82"/>
      <c r="E19" s="80">
        <v>369</v>
      </c>
      <c r="F19" s="80"/>
      <c r="G19" s="83">
        <v>3747</v>
      </c>
      <c r="H19" s="54"/>
      <c r="I19" s="55">
        <v>376134187.36000001</v>
      </c>
      <c r="J19" s="55">
        <v>0</v>
      </c>
      <c r="K19" s="55">
        <v>92782553.150000006</v>
      </c>
      <c r="L19" s="56" t="s">
        <v>40</v>
      </c>
      <c r="M19" s="56">
        <f t="shared" si="0"/>
        <v>0.24667407608231404</v>
      </c>
      <c r="N19" s="57"/>
    </row>
    <row r="20" spans="1:14" s="58" customFormat="1" ht="12" x14ac:dyDescent="0.3">
      <c r="A20" s="64" t="s">
        <v>83</v>
      </c>
      <c r="B20" s="53" t="s">
        <v>11</v>
      </c>
      <c r="C20" s="81" t="s">
        <v>74</v>
      </c>
      <c r="D20" s="82"/>
      <c r="E20" s="80">
        <v>1</v>
      </c>
      <c r="F20" s="80">
        <v>5</v>
      </c>
      <c r="G20" s="83"/>
      <c r="H20" s="54"/>
      <c r="I20" s="55">
        <v>85721304.260000005</v>
      </c>
      <c r="J20" s="55">
        <v>0</v>
      </c>
      <c r="K20" s="55">
        <v>15924377.789999999</v>
      </c>
      <c r="L20" s="56" t="s">
        <v>40</v>
      </c>
      <c r="M20" s="56">
        <f t="shared" si="0"/>
        <v>0.18576919620471485</v>
      </c>
      <c r="N20" s="57"/>
    </row>
    <row r="21" spans="1:14" s="58" customFormat="1" ht="12" x14ac:dyDescent="0.3">
      <c r="A21" s="62" t="s">
        <v>84</v>
      </c>
      <c r="B21" s="63" t="s">
        <v>10</v>
      </c>
      <c r="C21" s="81" t="s">
        <v>74</v>
      </c>
      <c r="D21" s="82"/>
      <c r="E21" s="80">
        <v>1</v>
      </c>
      <c r="F21" s="80">
        <v>1</v>
      </c>
      <c r="G21" s="83"/>
      <c r="H21" s="59"/>
      <c r="I21" s="60">
        <v>2651744.39</v>
      </c>
      <c r="J21" s="60">
        <v>0</v>
      </c>
      <c r="K21" s="60">
        <v>207125.43</v>
      </c>
      <c r="L21" s="56" t="s">
        <v>40</v>
      </c>
      <c r="M21" s="56">
        <f t="shared" si="0"/>
        <v>7.8109123481543405E-2</v>
      </c>
      <c r="N21" s="61"/>
    </row>
    <row r="22" spans="1:14" x14ac:dyDescent="0.35">
      <c r="A22" s="64" t="s">
        <v>85</v>
      </c>
      <c r="B22" s="53" t="s">
        <v>93</v>
      </c>
      <c r="C22" s="81" t="s">
        <v>74</v>
      </c>
      <c r="D22" s="82"/>
      <c r="E22" s="80">
        <v>97</v>
      </c>
      <c r="F22" s="80">
        <v>1</v>
      </c>
      <c r="G22" s="83"/>
      <c r="H22" s="54"/>
      <c r="I22" s="55">
        <v>12742444.710000001</v>
      </c>
      <c r="J22" s="55">
        <v>0</v>
      </c>
      <c r="K22" s="55">
        <v>5995570.46</v>
      </c>
      <c r="L22" s="56" t="s">
        <v>40</v>
      </c>
      <c r="M22" s="56">
        <f t="shared" si="0"/>
        <v>0.47051963704380867</v>
      </c>
      <c r="N22" s="61"/>
    </row>
    <row r="23" spans="1:14" x14ac:dyDescent="0.35">
      <c r="A23" s="64" t="s">
        <v>86</v>
      </c>
      <c r="B23" s="53" t="s">
        <v>12</v>
      </c>
      <c r="C23" s="81" t="s">
        <v>74</v>
      </c>
      <c r="D23" s="82"/>
      <c r="E23" s="80">
        <v>1</v>
      </c>
      <c r="F23" s="80">
        <v>1</v>
      </c>
      <c r="G23" s="83"/>
      <c r="H23" s="54"/>
      <c r="I23" s="55">
        <v>19642846.359999999</v>
      </c>
      <c r="J23" s="55">
        <v>0</v>
      </c>
      <c r="K23" s="55">
        <v>3487168.3</v>
      </c>
      <c r="L23" s="56" t="s">
        <v>40</v>
      </c>
      <c r="M23" s="56">
        <f t="shared" si="0"/>
        <v>0.17752866545355395</v>
      </c>
      <c r="N23" s="61"/>
    </row>
    <row r="24" spans="1:14" x14ac:dyDescent="0.35">
      <c r="A24" s="87" t="s">
        <v>75</v>
      </c>
      <c r="B24" s="53" t="s">
        <v>87</v>
      </c>
      <c r="C24" s="81" t="s">
        <v>74</v>
      </c>
      <c r="D24" s="82"/>
      <c r="E24" s="80">
        <v>26</v>
      </c>
      <c r="F24" s="80"/>
      <c r="G24" s="83">
        <v>450000</v>
      </c>
      <c r="H24" s="54"/>
      <c r="I24" s="88">
        <v>81032633.989999995</v>
      </c>
      <c r="J24" s="88">
        <v>0</v>
      </c>
      <c r="K24" s="88">
        <v>8188992.46</v>
      </c>
      <c r="L24" s="56" t="s">
        <v>40</v>
      </c>
      <c r="M24" s="56">
        <f t="shared" si="0"/>
        <v>0.10105795723005351</v>
      </c>
      <c r="N24" s="61"/>
    </row>
    <row r="25" spans="1:14" x14ac:dyDescent="0.35">
      <c r="A25" s="87" t="s">
        <v>80</v>
      </c>
      <c r="B25" s="53" t="s">
        <v>90</v>
      </c>
      <c r="C25" s="81" t="s">
        <v>74</v>
      </c>
      <c r="D25" s="82">
        <v>42</v>
      </c>
      <c r="E25" s="80">
        <v>1</v>
      </c>
      <c r="F25" s="80">
        <v>1</v>
      </c>
      <c r="G25" s="83"/>
      <c r="H25" s="54"/>
      <c r="I25" s="88">
        <v>58637223.75</v>
      </c>
      <c r="J25" s="88">
        <v>0</v>
      </c>
      <c r="K25" s="88">
        <f>14287397.63-2844408.59999999</f>
        <v>11442989.030000011</v>
      </c>
      <c r="L25" s="56" t="s">
        <v>40</v>
      </c>
      <c r="M25" s="56">
        <f t="shared" si="0"/>
        <v>0.19514888833733385</v>
      </c>
      <c r="N25" s="61"/>
    </row>
    <row r="26" spans="1:14" ht="15" thickBot="1" x14ac:dyDescent="0.4">
      <c r="A26" s="64"/>
      <c r="B26" s="53"/>
      <c r="C26" s="81"/>
      <c r="D26" s="84"/>
      <c r="E26" s="85"/>
      <c r="F26" s="85"/>
      <c r="G26" s="86"/>
      <c r="H26" s="54"/>
      <c r="I26" s="55"/>
      <c r="J26" s="55"/>
      <c r="K26" s="55"/>
      <c r="L26" s="56"/>
      <c r="M26" s="56"/>
      <c r="N26" s="61"/>
    </row>
    <row r="27" spans="1:14" x14ac:dyDescent="0.35">
      <c r="I27" s="79"/>
      <c r="J27" s="79">
        <f>SUM(J14:J25)</f>
        <v>0</v>
      </c>
      <c r="K27" s="79">
        <f>SUM(K14:K25)</f>
        <v>145473204.35000002</v>
      </c>
    </row>
    <row r="29" spans="1:14" x14ac:dyDescent="0.35">
      <c r="K29" s="79"/>
    </row>
    <row r="30" spans="1:14" x14ac:dyDescent="0.35">
      <c r="K30" s="71"/>
    </row>
    <row r="33" spans="11:11" x14ac:dyDescent="0.35">
      <c r="K33" s="71"/>
    </row>
  </sheetData>
  <mergeCells count="3">
    <mergeCell ref="H8:N8"/>
    <mergeCell ref="C8:G8"/>
    <mergeCell ref="J10:K10"/>
  </mergeCells>
  <dataValidations count="1">
    <dataValidation type="list" allowBlank="1" showInputMessage="1" showErrorMessage="1" sqref="C14:F1048576 G22:G1048576" xr:uid="{EAA722AF-6D3B-4DA5-8D36-471B7A6B90D8}">
      <formula1>Country_List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3833-0BBC-462D-A06F-33D7888A1700}">
  <dimension ref="A1:B16"/>
  <sheetViews>
    <sheetView workbookViewId="0">
      <selection activeCell="F34" sqref="F34"/>
    </sheetView>
  </sheetViews>
  <sheetFormatPr defaultRowHeight="14.5" x14ac:dyDescent="0.35"/>
  <cols>
    <col min="1" max="1" width="35.08984375" bestFit="1" customWidth="1"/>
  </cols>
  <sheetData>
    <row r="1" spans="1:2" x14ac:dyDescent="0.35">
      <c r="A1" s="78" t="s">
        <v>58</v>
      </c>
      <c r="B1" s="2"/>
    </row>
    <row r="2" spans="1:2" x14ac:dyDescent="0.35">
      <c r="A2" s="2" t="s">
        <v>59</v>
      </c>
      <c r="B2" s="2"/>
    </row>
    <row r="3" spans="1:2" x14ac:dyDescent="0.35">
      <c r="A3" s="2" t="s">
        <v>60</v>
      </c>
      <c r="B3" s="2"/>
    </row>
    <row r="4" spans="1:2" x14ac:dyDescent="0.35">
      <c r="A4" s="2" t="s">
        <v>61</v>
      </c>
      <c r="B4" s="2"/>
    </row>
    <row r="5" spans="1:2" x14ac:dyDescent="0.35">
      <c r="A5" s="2" t="s">
        <v>62</v>
      </c>
      <c r="B5" s="2"/>
    </row>
    <row r="6" spans="1:2" x14ac:dyDescent="0.35">
      <c r="A6" s="2" t="s">
        <v>63</v>
      </c>
      <c r="B6" s="2"/>
    </row>
    <row r="7" spans="1:2" x14ac:dyDescent="0.35">
      <c r="A7" s="2" t="s">
        <v>64</v>
      </c>
      <c r="B7" s="2"/>
    </row>
    <row r="8" spans="1:2" x14ac:dyDescent="0.35">
      <c r="A8" s="2" t="s">
        <v>65</v>
      </c>
      <c r="B8" s="2"/>
    </row>
    <row r="9" spans="1:2" x14ac:dyDescent="0.35">
      <c r="A9" s="2" t="s">
        <v>66</v>
      </c>
      <c r="B9" s="2"/>
    </row>
    <row r="10" spans="1:2" x14ac:dyDescent="0.35">
      <c r="A10" s="2" t="s">
        <v>67</v>
      </c>
      <c r="B10" s="2"/>
    </row>
    <row r="11" spans="1:2" x14ac:dyDescent="0.35">
      <c r="A11" s="2" t="s">
        <v>68</v>
      </c>
      <c r="B11" s="2"/>
    </row>
    <row r="12" spans="1:2" x14ac:dyDescent="0.35">
      <c r="A12" s="2" t="s">
        <v>69</v>
      </c>
      <c r="B12" s="2"/>
    </row>
    <row r="13" spans="1:2" x14ac:dyDescent="0.35">
      <c r="A13" s="2" t="s">
        <v>70</v>
      </c>
      <c r="B13" s="2"/>
    </row>
    <row r="14" spans="1:2" x14ac:dyDescent="0.35">
      <c r="A14" s="2" t="s">
        <v>71</v>
      </c>
      <c r="B14" s="2"/>
    </row>
    <row r="15" spans="1:2" x14ac:dyDescent="0.35">
      <c r="A15" s="2" t="s">
        <v>72</v>
      </c>
      <c r="B15" s="2"/>
    </row>
    <row r="16" spans="1:2" x14ac:dyDescent="0.35">
      <c r="A16" s="2" t="s">
        <v>73</v>
      </c>
      <c r="B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Social inclusion</vt:lpstr>
      <vt:lpstr>Social inclusion - summary</vt:lpstr>
      <vt:lpstr>Healthcare</vt:lpstr>
      <vt:lpstr>Drop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Žagar</dc:creator>
  <cp:lastModifiedBy>Kristjan Dekleva</cp:lastModifiedBy>
  <dcterms:created xsi:type="dcterms:W3CDTF">2022-01-18T08:00:25Z</dcterms:created>
  <dcterms:modified xsi:type="dcterms:W3CDTF">2025-05-21T14:58:24Z</dcterms:modified>
</cp:coreProperties>
</file>