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F\DP-SSFLS\Skupni\Objava podatkov na internetu\Statistika\Bilance proračunov občin\"/>
    </mc:Choice>
  </mc:AlternateContent>
  <xr:revisionPtr revIDLastSave="0" documentId="8_{CFB810C8-44AE-4006-83D9-76E0A5191957}" xr6:coauthVersionLast="47" xr6:coauthVersionMax="47" xr10:uidLastSave="{00000000-0000-0000-0000-000000000000}"/>
  <bookViews>
    <workbookView xWindow="22932" yWindow="-108" windowWidth="20376" windowHeight="12216"/>
  </bookViews>
  <sheets>
    <sheet name="1999-2008 v EUR" sheetId="1" r:id="rId1"/>
  </sheets>
  <definedNames>
    <definedName name="_xlnm.Print_Titles" localSheetId="0">'1999-2008 v EUR'!$1:$4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6" i="1" l="1"/>
  <c r="K34" i="1"/>
  <c r="K38" i="1"/>
  <c r="K32" i="1"/>
  <c r="K20" i="1"/>
  <c r="K8" i="1"/>
  <c r="K6" i="1"/>
  <c r="K28" i="1"/>
  <c r="J36" i="1"/>
  <c r="J38" i="1"/>
  <c r="J34" i="1"/>
  <c r="J32" i="1"/>
  <c r="J20" i="1"/>
  <c r="J8" i="1"/>
  <c r="J7" i="1"/>
  <c r="J28" i="1"/>
  <c r="I36" i="1"/>
  <c r="I34" i="1"/>
  <c r="I32" i="1"/>
  <c r="I20" i="1"/>
  <c r="I8" i="1"/>
  <c r="I28" i="1"/>
  <c r="I7" i="1"/>
  <c r="B8" i="1"/>
  <c r="B6" i="1"/>
  <c r="C8" i="1"/>
  <c r="C7" i="1"/>
  <c r="D8" i="1"/>
  <c r="D28" i="1"/>
  <c r="D6" i="1"/>
  <c r="D27" i="1"/>
  <c r="E8" i="1"/>
  <c r="E28" i="1"/>
  <c r="F8" i="1"/>
  <c r="F6" i="1"/>
  <c r="G8" i="1"/>
  <c r="G6" i="1"/>
  <c r="G27" i="1"/>
  <c r="H8" i="1"/>
  <c r="H6" i="1"/>
  <c r="B20" i="1"/>
  <c r="C20" i="1"/>
  <c r="D20" i="1"/>
  <c r="E20" i="1"/>
  <c r="F20" i="1"/>
  <c r="F40" i="1"/>
  <c r="G20" i="1"/>
  <c r="H20" i="1"/>
  <c r="F28" i="1"/>
  <c r="B32" i="1"/>
  <c r="C32" i="1"/>
  <c r="D32" i="1"/>
  <c r="E32" i="1"/>
  <c r="F32" i="1"/>
  <c r="G32" i="1"/>
  <c r="H32" i="1"/>
  <c r="B34" i="1"/>
  <c r="B38" i="1"/>
  <c r="C34" i="1"/>
  <c r="D34" i="1"/>
  <c r="E34" i="1"/>
  <c r="F34" i="1"/>
  <c r="G34" i="1"/>
  <c r="G38" i="1"/>
  <c r="H34" i="1"/>
  <c r="B36" i="1"/>
  <c r="C36" i="1"/>
  <c r="D36" i="1"/>
  <c r="D38" i="1"/>
  <c r="E36" i="1"/>
  <c r="F36" i="1"/>
  <c r="G36" i="1"/>
  <c r="H36" i="1"/>
  <c r="D7" i="1"/>
  <c r="F7" i="1"/>
  <c r="C38" i="1"/>
  <c r="J6" i="1"/>
  <c r="J27" i="1"/>
  <c r="H38" i="1"/>
  <c r="E38" i="1"/>
  <c r="D26" i="1"/>
  <c r="G26" i="1"/>
  <c r="C28" i="1"/>
  <c r="G28" i="1"/>
  <c r="G7" i="1"/>
  <c r="C6" i="1"/>
  <c r="C40" i="1"/>
  <c r="J26" i="1"/>
  <c r="C26" i="1"/>
  <c r="C27" i="1"/>
  <c r="K26" i="1"/>
  <c r="K27" i="1"/>
  <c r="K40" i="1"/>
  <c r="B27" i="1"/>
  <c r="B40" i="1"/>
  <c r="B42" i="1"/>
  <c r="B26" i="1"/>
  <c r="D42" i="1"/>
  <c r="H26" i="1"/>
  <c r="H27" i="1"/>
  <c r="H40" i="1"/>
  <c r="H42" i="1"/>
  <c r="F42" i="1"/>
  <c r="C42" i="1"/>
  <c r="I38" i="1"/>
  <c r="K42" i="1"/>
  <c r="F27" i="1"/>
  <c r="J40" i="1"/>
  <c r="J42" i="1"/>
  <c r="D40" i="1"/>
  <c r="H28" i="1"/>
  <c r="E7" i="1"/>
  <c r="F26" i="1"/>
  <c r="F38" i="1"/>
  <c r="I6" i="1"/>
  <c r="K7" i="1"/>
  <c r="H7" i="1"/>
  <c r="B28" i="1"/>
  <c r="B7" i="1"/>
  <c r="G40" i="1"/>
  <c r="G42" i="1"/>
  <c r="E6" i="1"/>
  <c r="I40" i="1"/>
  <c r="I42" i="1"/>
  <c r="I27" i="1"/>
  <c r="I26" i="1"/>
  <c r="E27" i="1"/>
  <c r="E40" i="1"/>
  <c r="E42" i="1"/>
  <c r="E26" i="1"/>
</calcChain>
</file>

<file path=xl/sharedStrings.xml><?xml version="1.0" encoding="utf-8"?>
<sst xmlns="http://schemas.openxmlformats.org/spreadsheetml/2006/main" count="48" uniqueCount="48">
  <si>
    <t>A. BILANCA PRIHODKOV IN ODHODKOV</t>
  </si>
  <si>
    <t>I.   SKUPAJ    PRIHODKI</t>
  </si>
  <si>
    <t>II.   SKUPAJ   ODHODKI</t>
  </si>
  <si>
    <t>III.  PRORAČUNSKI PRESEŽEK
       (PRORAČUNSKI PRIMANJKLJAJ)
       (I. - II.)</t>
  </si>
  <si>
    <t xml:space="preserve">       PRIMARNI PRESEŽEK (PRIMANJKLJAJ)
       (Skupaj prihodki brez prihodkov od obresti minus
       odhodki brez plačil obresti)</t>
  </si>
  <si>
    <t xml:space="preserve">       TEKOČI PRESEŽEK (PRIMANJKLJAJ)</t>
  </si>
  <si>
    <t>B. RAČUN FINANČNIH TERJATEV IN NALOŽB</t>
  </si>
  <si>
    <t>IV. PREJETA VRAČILA DANIH POSOJIL IN
      PRODAJA KAPITALSKIH DELEŽEV</t>
  </si>
  <si>
    <t>V.  DANA POSOJILA IN POVEČANJE
      KAPITALSKIH DELEŽEV</t>
  </si>
  <si>
    <t>VI.  PREJETA MINUS DANA POSOJILA
       IN SPREMEMBE KAPITALSKIH
       DELEŽEV (IV. - V.)</t>
  </si>
  <si>
    <t>C. RAČUN FINANCIRANJA</t>
  </si>
  <si>
    <t>VII.  ZADOLŽEVANJE</t>
  </si>
  <si>
    <t>VIII. ODPLAČILA DOLGA</t>
  </si>
  <si>
    <t xml:space="preserve">          NETO ZADOLŽEVANJE
          (VII. - VIII.)</t>
  </si>
  <si>
    <t>IX.    SPREMEMBA STANJA
         SREDSTEV NA RAČUNIH
         (I. + IV. + VII. - II. - V. - VIII.)</t>
  </si>
  <si>
    <t>X.     NETO FINANCIRANJE
        (VI. + VII. - VIII. - IX. = - III.)</t>
  </si>
  <si>
    <t xml:space="preserve">         STANJE SREDSTEV NA RAČUNIH
         NA 31. 12. PRETEKLEG LETA</t>
  </si>
  <si>
    <t>1999 (*)</t>
  </si>
  <si>
    <t>2000 (*)</t>
  </si>
  <si>
    <t>2001 (*)</t>
  </si>
  <si>
    <t>2002 (*)</t>
  </si>
  <si>
    <t>2003 (*)</t>
  </si>
  <si>
    <t>2004 (*)</t>
  </si>
  <si>
    <t>2005 (*)</t>
  </si>
  <si>
    <t>2006 (*)</t>
  </si>
  <si>
    <t>(*) Podatki pred letom 2007 so preračunani po nepreklicnem tečaju zamenjave 239,64 tolarjev za en evro.</t>
  </si>
  <si>
    <t>- v EUR</t>
  </si>
  <si>
    <t>BILANCE PRORAČUNOV OBČIN OD LETA 1999 DO 2008</t>
  </si>
  <si>
    <t xml:space="preserve">     TEKOČI PRIHODKI  (70 + 71)</t>
  </si>
  <si>
    <t xml:space="preserve">      1. Davčni prihodki (70)</t>
  </si>
  <si>
    <t xml:space="preserve">           Davki na dohodek in dobiček (700)</t>
  </si>
  <si>
    <t xml:space="preserve">           Davki na premoženje (703)</t>
  </si>
  <si>
    <t xml:space="preserve">           Domači davki na blago in storitve (704)</t>
  </si>
  <si>
    <t xml:space="preserve">           Drugi davki in prispevki (706)</t>
  </si>
  <si>
    <t xml:space="preserve">      2. Nedavčni prihodki (71)</t>
  </si>
  <si>
    <t xml:space="preserve">      v tem: Prihodki od obresti (7102)</t>
  </si>
  <si>
    <t xml:space="preserve">      3. Kapitalski prihodki (72)</t>
  </si>
  <si>
    <t xml:space="preserve">      4. Prejete donacije (73)</t>
  </si>
  <si>
    <t xml:space="preserve">      5. Transferni prihodki (74)</t>
  </si>
  <si>
    <t xml:space="preserve">      v tem: Prejeta sredstva iz DP iz sredstev proračuna EU in
                iz drugih držav (741)</t>
  </si>
  <si>
    <t xml:space="preserve">      6. Prejeta sredstva iz EU in iz drugih držav (78)</t>
  </si>
  <si>
    <t xml:space="preserve">     Tekoči odhodki (40)</t>
  </si>
  <si>
    <t xml:space="preserve">     v tem: Plačila obresti (403)</t>
  </si>
  <si>
    <t xml:space="preserve">     Tekoči transferi (41)</t>
  </si>
  <si>
    <t xml:space="preserve">     Investicijski odhodki (42)</t>
  </si>
  <si>
    <t xml:space="preserve">     Investicijski transferi (43)</t>
  </si>
  <si>
    <t xml:space="preserve">         Domače zadolževanje (500)</t>
  </si>
  <si>
    <t xml:space="preserve">         Odplačila domačega dolga (550)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</si>
</sst>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,##0_ ;[Red]\-#,##0\ "/>
  </numFmts>
  <fonts count="6" x14ac:knownFonts="1">
    <font>
      <sz val="12"/>
      <name val="Times New Roman"/>
      <charset val="238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Fill="1" applyBorder="1"/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174" fontId="2" fillId="0" borderId="4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74" fontId="4" fillId="0" borderId="5" xfId="0" applyNumberFormat="1" applyFont="1" applyFill="1" applyBorder="1" applyAlignment="1">
      <alignment horizontal="right"/>
    </xf>
    <xf numFmtId="174" fontId="0" fillId="0" borderId="5" xfId="0" applyNumberFormat="1" applyFill="1" applyBorder="1" applyAlignment="1">
      <alignment horizontal="right"/>
    </xf>
    <xf numFmtId="174" fontId="0" fillId="0" borderId="5" xfId="0" applyNumberFormat="1" applyFill="1" applyBorder="1"/>
    <xf numFmtId="174" fontId="4" fillId="0" borderId="6" xfId="0" applyNumberFormat="1" applyFont="1" applyFill="1" applyBorder="1" applyAlignment="1">
      <alignment horizontal="right"/>
    </xf>
    <xf numFmtId="174" fontId="0" fillId="0" borderId="6" xfId="0" applyNumberFormat="1" applyFill="1" applyBorder="1"/>
    <xf numFmtId="174" fontId="0" fillId="0" borderId="7" xfId="0" applyNumberFormat="1" applyFill="1" applyBorder="1" applyAlignment="1">
      <alignment horizontal="right"/>
    </xf>
    <xf numFmtId="174" fontId="2" fillId="0" borderId="5" xfId="0" applyNumberFormat="1" applyFont="1" applyFill="1" applyBorder="1" applyAlignment="1">
      <alignment horizontal="right" vertical="center"/>
    </xf>
    <xf numFmtId="174" fontId="2" fillId="0" borderId="8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2" fillId="0" borderId="0" xfId="0" applyFont="1"/>
    <xf numFmtId="174" fontId="2" fillId="0" borderId="4" xfId="0" applyNumberFormat="1" applyFont="1" applyFill="1" applyBorder="1" applyAlignment="1">
      <alignment vertical="center"/>
    </xf>
    <xf numFmtId="174" fontId="2" fillId="0" borderId="5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174" fontId="0" fillId="0" borderId="0" xfId="0" applyNumberFormat="1" applyFill="1"/>
    <xf numFmtId="174" fontId="0" fillId="0" borderId="9" xfId="0" applyNumberFormat="1" applyFill="1" applyBorder="1"/>
    <xf numFmtId="174" fontId="2" fillId="0" borderId="3" xfId="0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74" fontId="5" fillId="0" borderId="5" xfId="1" applyNumberFormat="1" applyFill="1" applyBorder="1" applyAlignment="1">
      <alignment horizontal="right"/>
    </xf>
    <xf numFmtId="174" fontId="5" fillId="0" borderId="7" xfId="1" applyNumberFormat="1" applyFill="1" applyBorder="1" applyAlignment="1">
      <alignment horizontal="right"/>
    </xf>
    <xf numFmtId="174" fontId="2" fillId="0" borderId="4" xfId="1" applyNumberFormat="1" applyFont="1" applyFill="1" applyBorder="1" applyAlignment="1">
      <alignment vertical="center"/>
    </xf>
    <xf numFmtId="174" fontId="2" fillId="0" borderId="5" xfId="1" applyNumberFormat="1" applyFont="1" applyFill="1" applyBorder="1" applyAlignment="1">
      <alignment vertical="center"/>
    </xf>
    <xf numFmtId="174" fontId="5" fillId="0" borderId="5" xfId="1" applyNumberFormat="1" applyFill="1" applyBorder="1"/>
    <xf numFmtId="174" fontId="2" fillId="0" borderId="3" xfId="1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5" fillId="0" borderId="13" xfId="0" applyFont="1" applyFill="1" applyBorder="1" applyAlignment="1"/>
    <xf numFmtId="0" fontId="5" fillId="0" borderId="13" xfId="0" quotePrefix="1" applyFont="1" applyFill="1" applyBorder="1" applyAlignment="1">
      <alignment horizontal="right"/>
    </xf>
    <xf numFmtId="0" fontId="2" fillId="0" borderId="4" xfId="0" applyFont="1" applyBorder="1" applyAlignment="1">
      <alignment vertical="center"/>
    </xf>
    <xf numFmtId="0" fontId="5" fillId="0" borderId="5" xfId="0" applyFont="1" applyBorder="1"/>
    <xf numFmtId="0" fontId="5" fillId="0" borderId="5" xfId="0" applyFont="1" applyBorder="1" applyAlignment="1">
      <alignment wrapText="1"/>
    </xf>
    <xf numFmtId="0" fontId="5" fillId="0" borderId="6" xfId="0" applyFont="1" applyBorder="1"/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wrapText="1"/>
    </xf>
    <xf numFmtId="0" fontId="3" fillId="0" borderId="13" xfId="0" applyFont="1" applyBorder="1" applyAlignment="1">
      <alignment vertical="center"/>
    </xf>
    <xf numFmtId="0" fontId="2" fillId="0" borderId="3" xfId="0" applyFont="1" applyBorder="1" applyAlignment="1">
      <alignment wrapText="1"/>
    </xf>
    <xf numFmtId="0" fontId="1" fillId="0" borderId="0" xfId="0" applyFont="1" applyFill="1" applyAlignment="1">
      <alignment horizontal="center" vertical="center"/>
    </xf>
  </cellXfs>
  <cellStyles count="2">
    <cellStyle name="Navadno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5.6" x14ac:dyDescent="0.3"/>
  <cols>
    <col min="1" max="1" width="53.69921875" customWidth="1"/>
    <col min="2" max="11" width="13.69921875" customWidth="1"/>
  </cols>
  <sheetData>
    <row r="1" spans="1:11" ht="48.75" customHeight="1" x14ac:dyDescent="0.3">
      <c r="A1" s="51" t="s">
        <v>27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x14ac:dyDescent="0.3">
      <c r="A2" s="34"/>
      <c r="B2" s="35"/>
      <c r="C2" s="35"/>
      <c r="D2" s="35"/>
      <c r="E2" s="35"/>
      <c r="F2" s="36"/>
      <c r="G2" s="35"/>
      <c r="H2" s="36"/>
      <c r="I2" s="36"/>
      <c r="J2" s="36"/>
      <c r="K2" s="36"/>
    </row>
    <row r="3" spans="1:11" ht="16.2" thickBot="1" x14ac:dyDescent="0.35">
      <c r="A3" s="34"/>
      <c r="B3" s="37"/>
      <c r="C3" s="37"/>
      <c r="D3" s="37"/>
      <c r="E3" s="37"/>
      <c r="F3" s="37"/>
      <c r="G3" s="37"/>
      <c r="H3" s="37"/>
      <c r="I3" s="37"/>
      <c r="J3" s="37"/>
      <c r="K3" s="38" t="s">
        <v>26</v>
      </c>
    </row>
    <row r="4" spans="1:11" ht="16.2" thickBot="1" x14ac:dyDescent="0.35">
      <c r="A4" s="1"/>
      <c r="B4" s="2" t="s">
        <v>17</v>
      </c>
      <c r="C4" s="2" t="s">
        <v>18</v>
      </c>
      <c r="D4" s="2" t="s">
        <v>19</v>
      </c>
      <c r="E4" s="2" t="s">
        <v>20</v>
      </c>
      <c r="F4" s="3" t="s">
        <v>21</v>
      </c>
      <c r="G4" s="4" t="s">
        <v>22</v>
      </c>
      <c r="H4" s="3" t="s">
        <v>23</v>
      </c>
      <c r="I4" s="3" t="s">
        <v>24</v>
      </c>
      <c r="J4" s="3">
        <v>2007</v>
      </c>
      <c r="K4" s="3">
        <v>2008</v>
      </c>
    </row>
    <row r="5" spans="1:11" ht="24.75" customHeight="1" thickBot="1" x14ac:dyDescent="0.35">
      <c r="A5" s="24" t="s">
        <v>0</v>
      </c>
      <c r="B5" s="25"/>
      <c r="C5" s="26"/>
      <c r="D5" s="26"/>
      <c r="E5" s="26"/>
      <c r="F5" s="26"/>
      <c r="G5" s="26"/>
      <c r="H5" s="26"/>
      <c r="I5" s="26"/>
      <c r="J5" s="26"/>
      <c r="K5" s="27"/>
    </row>
    <row r="6" spans="1:11" s="6" customFormat="1" ht="21.75" customHeight="1" x14ac:dyDescent="0.3">
      <c r="A6" s="39" t="s">
        <v>1</v>
      </c>
      <c r="B6" s="5">
        <f>B8+B13+B15+B16+B17+B19</f>
        <v>792565635</v>
      </c>
      <c r="C6" s="5">
        <f t="shared" ref="C6:I6" si="0">C8+C13+C15+C16+C17+C19</f>
        <v>897380137</v>
      </c>
      <c r="D6" s="5">
        <f t="shared" si="0"/>
        <v>1004075703</v>
      </c>
      <c r="E6" s="5">
        <f t="shared" si="0"/>
        <v>1105220219</v>
      </c>
      <c r="F6" s="5">
        <f t="shared" si="0"/>
        <v>1208865176</v>
      </c>
      <c r="G6" s="5">
        <f t="shared" si="0"/>
        <v>1297602804</v>
      </c>
      <c r="H6" s="5">
        <f t="shared" si="0"/>
        <v>1424939990</v>
      </c>
      <c r="I6" s="5">
        <f t="shared" si="0"/>
        <v>1595137403</v>
      </c>
      <c r="J6" s="5">
        <f>J8+J13+J15+J16+J17+J19</f>
        <v>1710495357</v>
      </c>
      <c r="K6" s="5">
        <f>K8+K13+K15+K16+K17+K19</f>
        <v>1875187040.47</v>
      </c>
    </row>
    <row r="7" spans="1:11" ht="20.100000000000001" customHeight="1" x14ac:dyDescent="0.3">
      <c r="A7" s="40" t="s">
        <v>28</v>
      </c>
      <c r="B7" s="7">
        <f t="shared" ref="B7:H7" si="1">B8+B13</f>
        <v>584420443</v>
      </c>
      <c r="C7" s="7">
        <f t="shared" si="1"/>
        <v>647461417</v>
      </c>
      <c r="D7" s="7">
        <f t="shared" si="1"/>
        <v>755777864</v>
      </c>
      <c r="E7" s="7">
        <f t="shared" si="1"/>
        <v>842809144</v>
      </c>
      <c r="F7" s="7">
        <f t="shared" si="1"/>
        <v>918938925</v>
      </c>
      <c r="G7" s="7">
        <f t="shared" si="1"/>
        <v>986194400</v>
      </c>
      <c r="H7" s="7">
        <f t="shared" si="1"/>
        <v>1023114940</v>
      </c>
      <c r="I7" s="7">
        <f>I8+I13</f>
        <v>1109132529</v>
      </c>
      <c r="J7" s="7">
        <f>J8+J13</f>
        <v>1414110165</v>
      </c>
      <c r="K7" s="7">
        <f>K8+K13</f>
        <v>1518613520.9299998</v>
      </c>
    </row>
    <row r="8" spans="1:11" x14ac:dyDescent="0.3">
      <c r="A8" s="40" t="s">
        <v>29</v>
      </c>
      <c r="B8" s="7">
        <f t="shared" ref="B8:H8" si="2">B9+B10+B11+B12</f>
        <v>474890740</v>
      </c>
      <c r="C8" s="7">
        <f t="shared" si="2"/>
        <v>525441220</v>
      </c>
      <c r="D8" s="7">
        <f t="shared" si="2"/>
        <v>605561894</v>
      </c>
      <c r="E8" s="7">
        <f t="shared" si="2"/>
        <v>686770319</v>
      </c>
      <c r="F8" s="7">
        <f t="shared" si="2"/>
        <v>746231526</v>
      </c>
      <c r="G8" s="7">
        <f t="shared" si="2"/>
        <v>798825492</v>
      </c>
      <c r="H8" s="7">
        <f t="shared" si="2"/>
        <v>825041872</v>
      </c>
      <c r="I8" s="7">
        <f>I9+I10+I11+I12</f>
        <v>889280697</v>
      </c>
      <c r="J8" s="7">
        <f>J9+J10+J11+J12</f>
        <v>1155943759</v>
      </c>
      <c r="K8" s="7">
        <f>K9+K10+K11+K12</f>
        <v>1210479736.9399998</v>
      </c>
    </row>
    <row r="9" spans="1:11" x14ac:dyDescent="0.3">
      <c r="A9" s="40" t="s">
        <v>30</v>
      </c>
      <c r="B9" s="8">
        <v>338361183</v>
      </c>
      <c r="C9" s="8">
        <v>379196311</v>
      </c>
      <c r="D9" s="8">
        <v>422229557</v>
      </c>
      <c r="E9" s="8">
        <v>466306894</v>
      </c>
      <c r="F9" s="8">
        <v>515825684</v>
      </c>
      <c r="G9" s="9">
        <v>558662344</v>
      </c>
      <c r="H9" s="8">
        <v>576701511</v>
      </c>
      <c r="I9" s="8">
        <v>627537210</v>
      </c>
      <c r="J9" s="8">
        <v>885185726</v>
      </c>
      <c r="K9" s="28">
        <v>927718118</v>
      </c>
    </row>
    <row r="10" spans="1:11" x14ac:dyDescent="0.3">
      <c r="A10" s="40" t="s">
        <v>31</v>
      </c>
      <c r="B10" s="8">
        <v>102350134</v>
      </c>
      <c r="C10" s="8">
        <v>106287615</v>
      </c>
      <c r="D10" s="8">
        <v>124552041</v>
      </c>
      <c r="E10" s="8">
        <v>136029841</v>
      </c>
      <c r="F10" s="8">
        <v>142185862</v>
      </c>
      <c r="G10" s="9">
        <v>153140427</v>
      </c>
      <c r="H10" s="8">
        <v>167243674</v>
      </c>
      <c r="I10" s="8">
        <v>189124028</v>
      </c>
      <c r="J10" s="8">
        <v>206420919</v>
      </c>
      <c r="K10" s="28">
        <v>214908609.88999999</v>
      </c>
    </row>
    <row r="11" spans="1:11" x14ac:dyDescent="0.3">
      <c r="A11" s="40" t="s">
        <v>32</v>
      </c>
      <c r="B11" s="8">
        <v>34163679</v>
      </c>
      <c r="C11" s="8">
        <v>39862427</v>
      </c>
      <c r="D11" s="8">
        <v>58698690</v>
      </c>
      <c r="E11" s="8">
        <v>84279386</v>
      </c>
      <c r="F11" s="8">
        <v>88121482</v>
      </c>
      <c r="G11" s="9">
        <v>86990761</v>
      </c>
      <c r="H11" s="8">
        <v>81072914</v>
      </c>
      <c r="I11" s="8">
        <v>72273206</v>
      </c>
      <c r="J11" s="8">
        <v>64314717</v>
      </c>
      <c r="K11" s="28">
        <v>67832554.109999999</v>
      </c>
    </row>
    <row r="12" spans="1:11" x14ac:dyDescent="0.3">
      <c r="A12" s="40" t="s">
        <v>33</v>
      </c>
      <c r="B12" s="8">
        <v>15744</v>
      </c>
      <c r="C12" s="8">
        <v>94867</v>
      </c>
      <c r="D12" s="8">
        <v>81606</v>
      </c>
      <c r="E12" s="8">
        <v>154198</v>
      </c>
      <c r="F12" s="8">
        <v>98498</v>
      </c>
      <c r="G12" s="9">
        <v>31960</v>
      </c>
      <c r="H12" s="8">
        <v>23773</v>
      </c>
      <c r="I12" s="8">
        <v>346253</v>
      </c>
      <c r="J12" s="8">
        <v>22397</v>
      </c>
      <c r="K12" s="28">
        <v>20454.939999999999</v>
      </c>
    </row>
    <row r="13" spans="1:11" x14ac:dyDescent="0.3">
      <c r="A13" s="40" t="s">
        <v>34</v>
      </c>
      <c r="B13" s="7">
        <v>109529703</v>
      </c>
      <c r="C13" s="7">
        <v>122020197</v>
      </c>
      <c r="D13" s="7">
        <v>150215970</v>
      </c>
      <c r="E13" s="7">
        <v>156038825</v>
      </c>
      <c r="F13" s="7">
        <v>172707399</v>
      </c>
      <c r="G13" s="9">
        <v>187368908</v>
      </c>
      <c r="H13" s="8">
        <v>198073068</v>
      </c>
      <c r="I13" s="8">
        <v>219851832</v>
      </c>
      <c r="J13" s="8">
        <v>258166406</v>
      </c>
      <c r="K13" s="28">
        <v>308133783.99000001</v>
      </c>
    </row>
    <row r="14" spans="1:11" x14ac:dyDescent="0.3">
      <c r="A14" s="40" t="s">
        <v>35</v>
      </c>
      <c r="B14" s="7">
        <v>4538314.63</v>
      </c>
      <c r="C14" s="7">
        <v>8931871.3399999999</v>
      </c>
      <c r="D14" s="7">
        <v>9384717.1300000008</v>
      </c>
      <c r="E14" s="7">
        <v>9356159.4700000007</v>
      </c>
      <c r="F14" s="7">
        <v>7277197.9199999999</v>
      </c>
      <c r="G14" s="9">
        <v>5428255.5599999996</v>
      </c>
      <c r="H14" s="8">
        <v>6663895.4299999997</v>
      </c>
      <c r="I14" s="8">
        <v>9012914.9299999997</v>
      </c>
      <c r="J14" s="8">
        <v>10355475.9</v>
      </c>
      <c r="K14" s="28">
        <v>12509199.35</v>
      </c>
    </row>
    <row r="15" spans="1:11" x14ac:dyDescent="0.3">
      <c r="A15" s="40" t="s">
        <v>36</v>
      </c>
      <c r="B15" s="7">
        <v>24689167</v>
      </c>
      <c r="C15" s="7">
        <v>36641462</v>
      </c>
      <c r="D15" s="7">
        <v>38457044</v>
      </c>
      <c r="E15" s="7">
        <v>53609506</v>
      </c>
      <c r="F15" s="7">
        <v>56902616</v>
      </c>
      <c r="G15" s="9">
        <v>75609902</v>
      </c>
      <c r="H15" s="8">
        <v>104286154</v>
      </c>
      <c r="I15" s="8">
        <v>150352245</v>
      </c>
      <c r="J15" s="8">
        <v>120073786</v>
      </c>
      <c r="K15" s="28">
        <v>105755160.72</v>
      </c>
    </row>
    <row r="16" spans="1:11" x14ac:dyDescent="0.3">
      <c r="A16" s="40" t="s">
        <v>37</v>
      </c>
      <c r="B16" s="7">
        <v>4726844</v>
      </c>
      <c r="C16" s="7">
        <v>4069279</v>
      </c>
      <c r="D16" s="7">
        <v>3049683</v>
      </c>
      <c r="E16" s="7">
        <v>4140832</v>
      </c>
      <c r="F16" s="7">
        <v>5095952</v>
      </c>
      <c r="G16" s="9">
        <v>3699604</v>
      </c>
      <c r="H16" s="8">
        <v>4693290</v>
      </c>
      <c r="I16" s="8">
        <v>2682486</v>
      </c>
      <c r="J16" s="8">
        <v>8516348</v>
      </c>
      <c r="K16" s="28">
        <v>4395944.41</v>
      </c>
    </row>
    <row r="17" spans="1:11" x14ac:dyDescent="0.3">
      <c r="A17" s="40" t="s">
        <v>38</v>
      </c>
      <c r="B17" s="7">
        <v>178729181</v>
      </c>
      <c r="C17" s="7">
        <v>209207979</v>
      </c>
      <c r="D17" s="7">
        <v>206791112</v>
      </c>
      <c r="E17" s="7">
        <v>204660737</v>
      </c>
      <c r="F17" s="7">
        <v>227927683</v>
      </c>
      <c r="G17" s="9">
        <v>232098898</v>
      </c>
      <c r="H17" s="8">
        <v>292845606</v>
      </c>
      <c r="I17" s="8">
        <v>332970143</v>
      </c>
      <c r="J17" s="8">
        <v>166718914</v>
      </c>
      <c r="K17" s="28">
        <v>244302330.61000001</v>
      </c>
    </row>
    <row r="18" spans="1:11" ht="31.2" x14ac:dyDescent="0.3">
      <c r="A18" s="41" t="s">
        <v>39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1">
        <v>6760405</v>
      </c>
      <c r="H18" s="8">
        <v>9212177</v>
      </c>
      <c r="I18" s="8">
        <v>17377141</v>
      </c>
      <c r="J18" s="8">
        <v>18139532</v>
      </c>
      <c r="K18" s="28">
        <v>73751332</v>
      </c>
    </row>
    <row r="19" spans="1:11" x14ac:dyDescent="0.3">
      <c r="A19" s="42" t="s">
        <v>40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1">
        <v>0</v>
      </c>
      <c r="H19" s="12">
        <v>0</v>
      </c>
      <c r="I19" s="12">
        <v>0</v>
      </c>
      <c r="J19" s="12">
        <v>1076144</v>
      </c>
      <c r="K19" s="29">
        <v>2120083.7999999998</v>
      </c>
    </row>
    <row r="20" spans="1:11" s="6" customFormat="1" ht="21" customHeight="1" x14ac:dyDescent="0.3">
      <c r="A20" s="43" t="s">
        <v>2</v>
      </c>
      <c r="B20" s="13">
        <f t="shared" ref="B20:H20" si="3">B21+B23+B24+B25</f>
        <v>782259589</v>
      </c>
      <c r="C20" s="13">
        <f t="shared" si="3"/>
        <v>894732465</v>
      </c>
      <c r="D20" s="13">
        <f t="shared" si="3"/>
        <v>1011993048</v>
      </c>
      <c r="E20" s="13">
        <f t="shared" si="3"/>
        <v>1141389095</v>
      </c>
      <c r="F20" s="13">
        <f t="shared" si="3"/>
        <v>1213512181</v>
      </c>
      <c r="G20" s="13">
        <f t="shared" si="3"/>
        <v>1297026352</v>
      </c>
      <c r="H20" s="13">
        <f t="shared" si="3"/>
        <v>1372084807</v>
      </c>
      <c r="I20" s="13">
        <f>I21+I23+I24+I25</f>
        <v>1627667237</v>
      </c>
      <c r="J20" s="13">
        <f>J21+J23+J24+J25</f>
        <v>1722593084</v>
      </c>
      <c r="K20" s="13">
        <f>K21+K23+K24+K25</f>
        <v>2047946973.95</v>
      </c>
    </row>
    <row r="21" spans="1:11" x14ac:dyDescent="0.3">
      <c r="A21" s="40" t="s">
        <v>41</v>
      </c>
      <c r="B21" s="8">
        <v>160167071</v>
      </c>
      <c r="C21" s="8">
        <v>194159798</v>
      </c>
      <c r="D21" s="8">
        <v>223633379</v>
      </c>
      <c r="E21" s="8">
        <v>258080049</v>
      </c>
      <c r="F21" s="8">
        <v>286869429</v>
      </c>
      <c r="G21" s="9">
        <v>313483329</v>
      </c>
      <c r="H21" s="8">
        <v>327311146</v>
      </c>
      <c r="I21" s="8">
        <v>378403100</v>
      </c>
      <c r="J21" s="8">
        <v>383440317</v>
      </c>
      <c r="K21" s="28">
        <v>443906418.14999998</v>
      </c>
    </row>
    <row r="22" spans="1:11" x14ac:dyDescent="0.3">
      <c r="A22" s="40" t="s">
        <v>42</v>
      </c>
      <c r="B22" s="8">
        <v>2011942.87</v>
      </c>
      <c r="C22" s="8">
        <v>2460933.0699999998</v>
      </c>
      <c r="D22" s="8">
        <v>2751382.67</v>
      </c>
      <c r="E22" s="8">
        <v>3534019.46</v>
      </c>
      <c r="F22" s="8">
        <v>4152972.57</v>
      </c>
      <c r="G22" s="9">
        <v>3999032.62</v>
      </c>
      <c r="H22" s="8">
        <v>3930715.98</v>
      </c>
      <c r="I22" s="8">
        <v>4348702.2300000004</v>
      </c>
      <c r="J22" s="8">
        <v>6129734.9499999983</v>
      </c>
      <c r="K22" s="28">
        <v>9027979.5499999952</v>
      </c>
    </row>
    <row r="23" spans="1:11" x14ac:dyDescent="0.3">
      <c r="A23" s="40" t="s">
        <v>43</v>
      </c>
      <c r="B23" s="8">
        <v>337893774</v>
      </c>
      <c r="C23" s="8">
        <v>374023836</v>
      </c>
      <c r="D23" s="8">
        <v>408417760</v>
      </c>
      <c r="E23" s="8">
        <v>440618031</v>
      </c>
      <c r="F23" s="8">
        <v>470739831</v>
      </c>
      <c r="G23" s="9">
        <v>501746758</v>
      </c>
      <c r="H23" s="8">
        <v>528342205</v>
      </c>
      <c r="I23" s="8">
        <v>577664217</v>
      </c>
      <c r="J23" s="8">
        <v>613008227</v>
      </c>
      <c r="K23" s="28">
        <v>676523311.78999996</v>
      </c>
    </row>
    <row r="24" spans="1:11" x14ac:dyDescent="0.3">
      <c r="A24" s="40" t="s">
        <v>44</v>
      </c>
      <c r="B24" s="8">
        <v>219549249</v>
      </c>
      <c r="C24" s="8">
        <v>243136855</v>
      </c>
      <c r="D24" s="8">
        <v>283199783</v>
      </c>
      <c r="E24" s="8">
        <v>319104135</v>
      </c>
      <c r="F24" s="8">
        <v>316705291</v>
      </c>
      <c r="G24" s="9">
        <v>330921027</v>
      </c>
      <c r="H24" s="8">
        <v>377120268</v>
      </c>
      <c r="I24" s="8">
        <v>510438933</v>
      </c>
      <c r="J24" s="8">
        <v>578888075</v>
      </c>
      <c r="K24" s="28">
        <v>744749438.72000003</v>
      </c>
    </row>
    <row r="25" spans="1:11" x14ac:dyDescent="0.3">
      <c r="A25" s="40" t="s">
        <v>45</v>
      </c>
      <c r="B25" s="8">
        <v>64649495</v>
      </c>
      <c r="C25" s="8">
        <v>83411976</v>
      </c>
      <c r="D25" s="8">
        <v>96742126</v>
      </c>
      <c r="E25" s="8">
        <v>123586880</v>
      </c>
      <c r="F25" s="8">
        <v>139197630</v>
      </c>
      <c r="G25" s="9">
        <v>150875238</v>
      </c>
      <c r="H25" s="12">
        <v>139311188</v>
      </c>
      <c r="I25" s="12">
        <v>161160987</v>
      </c>
      <c r="J25" s="12">
        <v>147256465</v>
      </c>
      <c r="K25" s="29">
        <v>182767805.28999999</v>
      </c>
    </row>
    <row r="26" spans="1:11" s="6" customFormat="1" ht="63.75" customHeight="1" thickBot="1" x14ac:dyDescent="0.35">
      <c r="A26" s="44" t="s">
        <v>3</v>
      </c>
      <c r="B26" s="14">
        <f t="shared" ref="B26:H26" si="4">B6-B20</f>
        <v>10306046</v>
      </c>
      <c r="C26" s="14">
        <f t="shared" si="4"/>
        <v>2647672</v>
      </c>
      <c r="D26" s="14">
        <f t="shared" si="4"/>
        <v>-7917345</v>
      </c>
      <c r="E26" s="14">
        <f t="shared" si="4"/>
        <v>-36168876</v>
      </c>
      <c r="F26" s="14">
        <f t="shared" si="4"/>
        <v>-4647005</v>
      </c>
      <c r="G26" s="14">
        <f t="shared" si="4"/>
        <v>576452</v>
      </c>
      <c r="H26" s="14">
        <f t="shared" si="4"/>
        <v>52855183</v>
      </c>
      <c r="I26" s="14">
        <f>I6-I20</f>
        <v>-32529834</v>
      </c>
      <c r="J26" s="14">
        <f>J6-J20</f>
        <v>-12097727</v>
      </c>
      <c r="K26" s="14">
        <f>K6-K20</f>
        <v>-172759933.48000002</v>
      </c>
    </row>
    <row r="27" spans="1:11" s="6" customFormat="1" ht="63.75" customHeight="1" thickBot="1" x14ac:dyDescent="0.35">
      <c r="A27" s="44" t="s">
        <v>4</v>
      </c>
      <c r="B27" s="14">
        <f t="shared" ref="B27:H27" si="5">(B6-B14)-(B20-B22)</f>
        <v>7779674.2400000095</v>
      </c>
      <c r="C27" s="14">
        <f t="shared" si="5"/>
        <v>-3823266.2699999809</v>
      </c>
      <c r="D27" s="14">
        <f t="shared" si="5"/>
        <v>-14550679.460000038</v>
      </c>
      <c r="E27" s="14">
        <f t="shared" si="5"/>
        <v>-41991016.00999999</v>
      </c>
      <c r="F27" s="14">
        <f t="shared" si="5"/>
        <v>-7771230.3500001431</v>
      </c>
      <c r="G27" s="14">
        <f t="shared" si="5"/>
        <v>-852770.94000005722</v>
      </c>
      <c r="H27" s="14">
        <f t="shared" si="5"/>
        <v>50122003.549999952</v>
      </c>
      <c r="I27" s="14">
        <f>(I6-I14)-(I20-I22)</f>
        <v>-37194046.700000048</v>
      </c>
      <c r="J27" s="14">
        <f>(J6-J14)-(J20-J22)</f>
        <v>-16323467.950000048</v>
      </c>
      <c r="K27" s="14">
        <f>(K6-K14)-(K20-K22)</f>
        <v>-176241153.27999997</v>
      </c>
    </row>
    <row r="28" spans="1:11" s="6" customFormat="1" ht="29.25" customHeight="1" thickBot="1" x14ac:dyDescent="0.35">
      <c r="A28" s="44" t="s">
        <v>5</v>
      </c>
      <c r="B28" s="14">
        <f t="shared" ref="B28:H28" si="6">(B8+B13)-(B21+B23)</f>
        <v>86359598</v>
      </c>
      <c r="C28" s="14">
        <f t="shared" si="6"/>
        <v>79277783</v>
      </c>
      <c r="D28" s="14">
        <f t="shared" si="6"/>
        <v>123726725</v>
      </c>
      <c r="E28" s="14">
        <f t="shared" si="6"/>
        <v>144111064</v>
      </c>
      <c r="F28" s="14">
        <f t="shared" si="6"/>
        <v>161329665</v>
      </c>
      <c r="G28" s="14">
        <f t="shared" si="6"/>
        <v>170964313</v>
      </c>
      <c r="H28" s="14">
        <f t="shared" si="6"/>
        <v>167461589</v>
      </c>
      <c r="I28" s="14">
        <f>(I8+I13)-(I21+I23)</f>
        <v>153065212</v>
      </c>
      <c r="J28" s="14">
        <f>(J8+J13)-(J21+J23)</f>
        <v>417661621</v>
      </c>
      <c r="K28" s="14">
        <f>(K8+K13)-(K21+K23)</f>
        <v>398183790.98999977</v>
      </c>
    </row>
    <row r="29" spans="1:11" s="17" customFormat="1" ht="24.75" customHeight="1" thickBot="1" x14ac:dyDescent="0.35">
      <c r="A29" s="45" t="s">
        <v>6</v>
      </c>
      <c r="B29" s="20"/>
      <c r="C29" s="15"/>
      <c r="D29" s="15"/>
      <c r="E29" s="15"/>
      <c r="F29" s="15"/>
      <c r="G29" s="15"/>
      <c r="H29" s="15"/>
      <c r="I29" s="15"/>
      <c r="J29" s="15"/>
      <c r="K29" s="16"/>
    </row>
    <row r="30" spans="1:11" ht="45" customHeight="1" x14ac:dyDescent="0.3">
      <c r="A30" s="46" t="s">
        <v>7</v>
      </c>
      <c r="B30" s="5">
        <v>6055354</v>
      </c>
      <c r="C30" s="5">
        <v>10716458</v>
      </c>
      <c r="D30" s="5">
        <v>19469346</v>
      </c>
      <c r="E30" s="5">
        <v>11892948</v>
      </c>
      <c r="F30" s="5">
        <v>9465010</v>
      </c>
      <c r="G30" s="18">
        <v>8174645</v>
      </c>
      <c r="H30" s="18">
        <v>17008433</v>
      </c>
      <c r="I30" s="18">
        <v>30428005</v>
      </c>
      <c r="J30" s="18">
        <v>12202225</v>
      </c>
      <c r="K30" s="30">
        <v>11665716.050000001</v>
      </c>
    </row>
    <row r="31" spans="1:11" ht="40.5" customHeight="1" x14ac:dyDescent="0.3">
      <c r="A31" s="47" t="s">
        <v>8</v>
      </c>
      <c r="B31" s="13">
        <v>5969696</v>
      </c>
      <c r="C31" s="13">
        <v>9549069</v>
      </c>
      <c r="D31" s="13">
        <v>6710616</v>
      </c>
      <c r="E31" s="13">
        <v>5873498</v>
      </c>
      <c r="F31" s="13">
        <v>8744383</v>
      </c>
      <c r="G31" s="19">
        <v>2774445</v>
      </c>
      <c r="H31" s="19">
        <v>3224115</v>
      </c>
      <c r="I31" s="19">
        <v>5302370</v>
      </c>
      <c r="J31" s="19">
        <v>9307770</v>
      </c>
      <c r="K31" s="31">
        <v>6778184.9500000002</v>
      </c>
    </row>
    <row r="32" spans="1:11" ht="50.25" customHeight="1" thickBot="1" x14ac:dyDescent="0.35">
      <c r="A32" s="48" t="s">
        <v>9</v>
      </c>
      <c r="B32" s="14">
        <f t="shared" ref="B32:H32" si="7">B30-B31</f>
        <v>85658</v>
      </c>
      <c r="C32" s="14">
        <f t="shared" si="7"/>
        <v>1167389</v>
      </c>
      <c r="D32" s="14">
        <f t="shared" si="7"/>
        <v>12758730</v>
      </c>
      <c r="E32" s="14">
        <f t="shared" si="7"/>
        <v>6019450</v>
      </c>
      <c r="F32" s="14">
        <f t="shared" si="7"/>
        <v>720627</v>
      </c>
      <c r="G32" s="14">
        <f t="shared" si="7"/>
        <v>5400200</v>
      </c>
      <c r="H32" s="14">
        <f t="shared" si="7"/>
        <v>13784318</v>
      </c>
      <c r="I32" s="14">
        <f>I30-I31</f>
        <v>25125635</v>
      </c>
      <c r="J32" s="14">
        <f>J30-J31</f>
        <v>2894455</v>
      </c>
      <c r="K32" s="14">
        <f>K30-K31</f>
        <v>4887531.1000000006</v>
      </c>
    </row>
    <row r="33" spans="1:11" ht="24.75" customHeight="1" thickBot="1" x14ac:dyDescent="0.35">
      <c r="A33" s="49" t="s">
        <v>10</v>
      </c>
      <c r="B33" s="20"/>
      <c r="C33" s="15"/>
      <c r="D33" s="15"/>
      <c r="E33" s="15"/>
      <c r="F33" s="15"/>
      <c r="G33" s="15"/>
      <c r="H33" s="15"/>
      <c r="I33" s="15"/>
      <c r="J33" s="15"/>
      <c r="K33" s="16"/>
    </row>
    <row r="34" spans="1:11" ht="21.75" customHeight="1" x14ac:dyDescent="0.3">
      <c r="A34" s="39" t="s">
        <v>11</v>
      </c>
      <c r="B34" s="5">
        <f t="shared" ref="B34:K34" si="8">B35</f>
        <v>8415736</v>
      </c>
      <c r="C34" s="5">
        <f t="shared" si="8"/>
        <v>7421157</v>
      </c>
      <c r="D34" s="5">
        <f t="shared" si="8"/>
        <v>12572851</v>
      </c>
      <c r="E34" s="5">
        <f t="shared" si="8"/>
        <v>32974883</v>
      </c>
      <c r="F34" s="5">
        <f t="shared" si="8"/>
        <v>24118478</v>
      </c>
      <c r="G34" s="5">
        <f t="shared" si="8"/>
        <v>34241412</v>
      </c>
      <c r="H34" s="5">
        <f t="shared" si="8"/>
        <v>22314914</v>
      </c>
      <c r="I34" s="5">
        <f t="shared" si="8"/>
        <v>35690920</v>
      </c>
      <c r="J34" s="5">
        <f t="shared" si="8"/>
        <v>41603812.729999997</v>
      </c>
      <c r="K34" s="5">
        <f t="shared" si="8"/>
        <v>126322007.37</v>
      </c>
    </row>
    <row r="35" spans="1:11" ht="15" customHeight="1" x14ac:dyDescent="0.3">
      <c r="A35" s="40" t="s">
        <v>46</v>
      </c>
      <c r="B35" s="8">
        <v>8415736</v>
      </c>
      <c r="C35" s="8">
        <v>7421157</v>
      </c>
      <c r="D35" s="8">
        <v>12572851</v>
      </c>
      <c r="E35" s="8">
        <v>32974883</v>
      </c>
      <c r="F35" s="8">
        <v>24118478</v>
      </c>
      <c r="G35" s="9">
        <v>34241412</v>
      </c>
      <c r="H35" s="9">
        <v>22314914</v>
      </c>
      <c r="I35" s="9">
        <v>35690920</v>
      </c>
      <c r="J35" s="9">
        <v>41603812.729999997</v>
      </c>
      <c r="K35" s="32">
        <v>126322007.37</v>
      </c>
    </row>
    <row r="36" spans="1:11" ht="21.75" customHeight="1" x14ac:dyDescent="0.3">
      <c r="A36" s="43" t="s">
        <v>12</v>
      </c>
      <c r="B36" s="13">
        <f t="shared" ref="B36:K36" si="9">B37</f>
        <v>9381038</v>
      </c>
      <c r="C36" s="13">
        <f t="shared" si="9"/>
        <v>8112085</v>
      </c>
      <c r="D36" s="13">
        <f t="shared" si="9"/>
        <v>9410695</v>
      </c>
      <c r="E36" s="13">
        <f t="shared" si="9"/>
        <v>9407728</v>
      </c>
      <c r="F36" s="13">
        <f t="shared" si="9"/>
        <v>9683216</v>
      </c>
      <c r="G36" s="13">
        <f t="shared" si="9"/>
        <v>13805195</v>
      </c>
      <c r="H36" s="13">
        <f t="shared" si="9"/>
        <v>13280041</v>
      </c>
      <c r="I36" s="13">
        <f t="shared" si="9"/>
        <v>13423143</v>
      </c>
      <c r="J36" s="13">
        <f t="shared" si="9"/>
        <v>17435737.359999999</v>
      </c>
      <c r="K36" s="13">
        <f t="shared" si="9"/>
        <v>23377435.239999998</v>
      </c>
    </row>
    <row r="37" spans="1:11" x14ac:dyDescent="0.3">
      <c r="A37" s="40" t="s">
        <v>47</v>
      </c>
      <c r="B37" s="8">
        <v>9381038</v>
      </c>
      <c r="C37" s="8">
        <v>8112085</v>
      </c>
      <c r="D37" s="8">
        <v>9410695</v>
      </c>
      <c r="E37" s="8">
        <v>9407728</v>
      </c>
      <c r="F37" s="8">
        <v>9683216</v>
      </c>
      <c r="G37" s="9">
        <v>13805195</v>
      </c>
      <c r="H37" s="9">
        <v>13280041</v>
      </c>
      <c r="I37" s="9">
        <v>13423143</v>
      </c>
      <c r="J37" s="9">
        <v>17435737.359999999</v>
      </c>
      <c r="K37" s="32">
        <v>23377435.239999998</v>
      </c>
    </row>
    <row r="38" spans="1:11" ht="34.5" customHeight="1" thickBot="1" x14ac:dyDescent="0.35">
      <c r="A38" s="48" t="s">
        <v>13</v>
      </c>
      <c r="B38" s="14">
        <f>B34-B36</f>
        <v>-965302</v>
      </c>
      <c r="C38" s="14">
        <f>C34-C36</f>
        <v>-690928</v>
      </c>
      <c r="D38" s="14">
        <f>D34-D36</f>
        <v>3162156</v>
      </c>
      <c r="E38" s="14">
        <f>E34-E36+1</f>
        <v>23567156</v>
      </c>
      <c r="F38" s="14">
        <f t="shared" ref="F38:K38" si="10">F34-F36</f>
        <v>14435262</v>
      </c>
      <c r="G38" s="14">
        <f t="shared" si="10"/>
        <v>20436217</v>
      </c>
      <c r="H38" s="14">
        <f t="shared" si="10"/>
        <v>9034873</v>
      </c>
      <c r="I38" s="14">
        <f t="shared" si="10"/>
        <v>22267777</v>
      </c>
      <c r="J38" s="14">
        <f t="shared" si="10"/>
        <v>24168075.369999997</v>
      </c>
      <c r="K38" s="14">
        <f t="shared" si="10"/>
        <v>102944572.13000001</v>
      </c>
    </row>
    <row r="39" spans="1:11" ht="16.2" customHeight="1" thickBot="1" x14ac:dyDescent="0.35">
      <c r="B39" s="21"/>
      <c r="C39" s="21"/>
      <c r="D39" s="21"/>
      <c r="E39" s="21"/>
      <c r="F39" s="21"/>
      <c r="G39" s="22"/>
      <c r="H39" s="22"/>
      <c r="I39" s="22"/>
      <c r="J39" s="22"/>
      <c r="K39" s="22"/>
    </row>
    <row r="40" spans="1:11" ht="54.75" customHeight="1" thickBot="1" x14ac:dyDescent="0.35">
      <c r="A40" s="50" t="s">
        <v>14</v>
      </c>
      <c r="B40" s="23">
        <f t="shared" ref="B40:K40" si="11">B6+B30+B34-B20-B31-B36</f>
        <v>9426402</v>
      </c>
      <c r="C40" s="23">
        <f t="shared" si="11"/>
        <v>3124133</v>
      </c>
      <c r="D40" s="23">
        <f t="shared" si="11"/>
        <v>8003541</v>
      </c>
      <c r="E40" s="23">
        <f t="shared" si="11"/>
        <v>-6582271</v>
      </c>
      <c r="F40" s="23">
        <f t="shared" si="11"/>
        <v>10508884</v>
      </c>
      <c r="G40" s="23">
        <f t="shared" si="11"/>
        <v>26412869</v>
      </c>
      <c r="H40" s="23">
        <f t="shared" si="11"/>
        <v>75674374</v>
      </c>
      <c r="I40" s="23">
        <f t="shared" si="11"/>
        <v>14863578</v>
      </c>
      <c r="J40" s="23">
        <f t="shared" si="11"/>
        <v>14964803.37000002</v>
      </c>
      <c r="K40" s="23">
        <f t="shared" si="11"/>
        <v>-64927830.250000179</v>
      </c>
    </row>
    <row r="41" spans="1:11" ht="16.2" customHeight="1" thickBot="1" x14ac:dyDescent="0.35">
      <c r="B41" s="21"/>
      <c r="C41" s="21"/>
      <c r="D41" s="21"/>
      <c r="E41" s="21"/>
      <c r="F41" s="21"/>
      <c r="G41" s="22"/>
      <c r="H41" s="22"/>
      <c r="I41" s="22"/>
      <c r="J41" s="22"/>
      <c r="K41" s="22"/>
    </row>
    <row r="42" spans="1:11" ht="34.5" customHeight="1" thickBot="1" x14ac:dyDescent="0.35">
      <c r="A42" s="50" t="s">
        <v>15</v>
      </c>
      <c r="B42" s="23">
        <f t="shared" ref="B42:K42" si="12">B32+B34-B36-B40</f>
        <v>-10306046</v>
      </c>
      <c r="C42" s="23">
        <f t="shared" si="12"/>
        <v>-2647672</v>
      </c>
      <c r="D42" s="23">
        <f t="shared" si="12"/>
        <v>7917345</v>
      </c>
      <c r="E42" s="23">
        <f t="shared" si="12"/>
        <v>36168876</v>
      </c>
      <c r="F42" s="23">
        <f t="shared" si="12"/>
        <v>4647005</v>
      </c>
      <c r="G42" s="23">
        <f t="shared" si="12"/>
        <v>-576452</v>
      </c>
      <c r="H42" s="23">
        <f t="shared" si="12"/>
        <v>-52855183</v>
      </c>
      <c r="I42" s="23">
        <f t="shared" si="12"/>
        <v>32529834</v>
      </c>
      <c r="J42" s="23">
        <f t="shared" si="12"/>
        <v>12097726.999999978</v>
      </c>
      <c r="K42" s="23">
        <f t="shared" si="12"/>
        <v>172759933.4800002</v>
      </c>
    </row>
    <row r="43" spans="1:11" ht="16.2" customHeight="1" thickBot="1" x14ac:dyDescent="0.35">
      <c r="B43" s="21"/>
      <c r="C43" s="21"/>
      <c r="D43" s="21"/>
      <c r="E43" s="21"/>
      <c r="F43" s="21"/>
      <c r="G43" s="22"/>
      <c r="H43" s="22"/>
      <c r="I43" s="22"/>
      <c r="J43" s="22"/>
      <c r="K43" s="22"/>
    </row>
    <row r="44" spans="1:11" ht="34.5" customHeight="1" thickBot="1" x14ac:dyDescent="0.35">
      <c r="A44" s="50" t="s">
        <v>16</v>
      </c>
      <c r="B44" s="23">
        <v>59423184.780000001</v>
      </c>
      <c r="C44" s="23">
        <v>65400432.780000001</v>
      </c>
      <c r="D44" s="23">
        <v>64226381.240000002</v>
      </c>
      <c r="E44" s="23">
        <v>72386028.629999995</v>
      </c>
      <c r="F44" s="23">
        <v>54995990</v>
      </c>
      <c r="G44" s="23">
        <v>80637674.650000006</v>
      </c>
      <c r="H44" s="23">
        <v>94541268.209999993</v>
      </c>
      <c r="I44" s="23">
        <v>180230092.21000001</v>
      </c>
      <c r="J44" s="23">
        <v>214306019.72999999</v>
      </c>
      <c r="K44" s="33">
        <v>214876648.84999999</v>
      </c>
    </row>
    <row r="46" spans="1:11" x14ac:dyDescent="0.3">
      <c r="A46" t="s">
        <v>25</v>
      </c>
    </row>
  </sheetData>
  <mergeCells count="1">
    <mergeCell ref="A1:K1"/>
  </mergeCells>
  <phoneticPr fontId="0" type="noConversion"/>
  <pageMargins left="0.59055118110236227" right="0.19685039370078741" top="0.31496062992125984" bottom="0.35433070866141736" header="0.15748031496062992" footer="0.19685039370078741"/>
  <pageSetup paperSize="9" scale="68" orientation="landscape" verticalDpi="360" r:id="rId1"/>
  <headerFooter alignWithMargins="0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1999-2008 v EUR</vt:lpstr>
      <vt:lpstr>'1999-2008 v EUR'!Tiskanje_naslovov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Janez Klemenc</cp:lastModifiedBy>
  <cp:lastPrinted>2019-10-04T13:04:09Z</cp:lastPrinted>
  <dcterms:created xsi:type="dcterms:W3CDTF">2010-05-10T14:10:09Z</dcterms:created>
  <dcterms:modified xsi:type="dcterms:W3CDTF">2023-05-03T12:11:13Z</dcterms:modified>
</cp:coreProperties>
</file>