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Statistika\Bilance proračunov občin\"/>
    </mc:Choice>
  </mc:AlternateContent>
  <xr:revisionPtr revIDLastSave="0" documentId="13_ncr:1_{6C428666-2F04-490C-B299-ADFC9D2D5B9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2015-2024 v EUR" sheetId="1" r:id="rId1"/>
    <sheet name="Tabela" sheetId="2" r:id="rId2"/>
  </sheets>
  <definedNames>
    <definedName name="_xlnm.Print_Titles" localSheetId="0">'2015-2024 v EUR'!$1:$1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 s="1"/>
  <c r="C5" i="1"/>
  <c r="C3" i="1" s="1"/>
  <c r="D5" i="1"/>
  <c r="D3" i="1" s="1"/>
  <c r="E5" i="1"/>
  <c r="E3" i="1" s="1"/>
  <c r="F5" i="1"/>
  <c r="F4" i="1" s="1"/>
  <c r="G5" i="1"/>
  <c r="G4" i="1" s="1"/>
  <c r="H5" i="1"/>
  <c r="H3" i="1" s="1"/>
  <c r="I5" i="1"/>
  <c r="I3" i="1" s="1"/>
  <c r="J5" i="1"/>
  <c r="J3" i="1" s="1"/>
  <c r="K5" i="1"/>
  <c r="K3" i="1" s="1"/>
  <c r="J33" i="1"/>
  <c r="J31" i="1"/>
  <c r="J29" i="1"/>
  <c r="J17" i="1"/>
  <c r="D33" i="1"/>
  <c r="C33" i="1"/>
  <c r="B33" i="1"/>
  <c r="D31" i="1"/>
  <c r="C31" i="1"/>
  <c r="B31" i="1"/>
  <c r="D29" i="1"/>
  <c r="C29" i="1"/>
  <c r="B29" i="1"/>
  <c r="D17" i="1"/>
  <c r="C17" i="1"/>
  <c r="B17" i="1"/>
  <c r="D25" i="1" l="1"/>
  <c r="K4" i="1"/>
  <c r="E4" i="1"/>
  <c r="D4" i="1"/>
  <c r="C4" i="1"/>
  <c r="B25" i="1"/>
  <c r="J35" i="1"/>
  <c r="J4" i="1"/>
  <c r="B4" i="1"/>
  <c r="C25" i="1"/>
  <c r="I4" i="1"/>
  <c r="H4" i="1"/>
  <c r="G3" i="1"/>
  <c r="F3" i="1"/>
  <c r="J37" i="1"/>
  <c r="J39" i="1" s="1"/>
  <c r="J25" i="1"/>
  <c r="J23" i="1"/>
  <c r="J24" i="1"/>
  <c r="B35" i="1"/>
  <c r="C35" i="1"/>
  <c r="D35" i="1"/>
  <c r="D23" i="1"/>
  <c r="D37" i="1" l="1"/>
  <c r="D39" i="1" s="1"/>
  <c r="D24" i="1"/>
  <c r="C23" i="1"/>
  <c r="C37" i="1"/>
  <c r="C39" i="1" s="1"/>
  <c r="C24" i="1"/>
  <c r="B37" i="1"/>
  <c r="B39" i="1" s="1"/>
  <c r="B23" i="1"/>
  <c r="B24" i="1"/>
  <c r="E33" i="1" l="1"/>
  <c r="E31" i="1"/>
  <c r="E29" i="1"/>
  <c r="E17" i="1"/>
  <c r="E25" i="1"/>
  <c r="I33" i="1"/>
  <c r="I31" i="1"/>
  <c r="I29" i="1"/>
  <c r="I17" i="1"/>
  <c r="G33" i="1"/>
  <c r="F33" i="1"/>
  <c r="G31" i="1"/>
  <c r="F31" i="1"/>
  <c r="G29" i="1"/>
  <c r="F29" i="1"/>
  <c r="G17" i="1"/>
  <c r="F17" i="1"/>
  <c r="I35" i="1" l="1"/>
  <c r="E37" i="1"/>
  <c r="E39" i="1" s="1"/>
  <c r="E35" i="1"/>
  <c r="I25" i="1"/>
  <c r="F35" i="1"/>
  <c r="G35" i="1"/>
  <c r="G25" i="1"/>
  <c r="F25" i="1"/>
  <c r="H33" i="1"/>
  <c r="H31" i="1"/>
  <c r="H29" i="1"/>
  <c r="H17" i="1"/>
  <c r="H25" i="1"/>
  <c r="K33" i="1"/>
  <c r="K31" i="1"/>
  <c r="K29" i="1"/>
  <c r="K17" i="1"/>
  <c r="K25" i="1"/>
  <c r="E24" i="1" l="1"/>
  <c r="E23" i="1"/>
  <c r="H24" i="1"/>
  <c r="I24" i="1"/>
  <c r="I37" i="1"/>
  <c r="I39" i="1" s="1"/>
  <c r="I23" i="1"/>
  <c r="K35" i="1"/>
  <c r="H35" i="1"/>
  <c r="G37" i="1"/>
  <c r="G39" i="1" s="1"/>
  <c r="G24" i="1"/>
  <c r="G23" i="1"/>
  <c r="F23" i="1"/>
  <c r="F37" i="1"/>
  <c r="F39" i="1" s="1"/>
  <c r="F24" i="1"/>
  <c r="H37" i="1" l="1"/>
  <c r="H39" i="1" s="1"/>
  <c r="H23" i="1"/>
  <c r="K37" i="1"/>
  <c r="K39" i="1" s="1"/>
  <c r="K24" i="1"/>
  <c r="K23" i="1"/>
</calcChain>
</file>

<file path=xl/sharedStrings.xml><?xml version="1.0" encoding="utf-8"?>
<sst xmlns="http://schemas.openxmlformats.org/spreadsheetml/2006/main" count="44" uniqueCount="40">
  <si>
    <t>A. BILANCA PRIHODKOV IN ODHODKOV</t>
  </si>
  <si>
    <t xml:space="preserve">       PRIMARNI PRESEŽEK (PRIMANJKLJAJ)
       (Skupaj prihodki brez prihodkov od obresti minus
       odhodki brez plačil obresti)</t>
  </si>
  <si>
    <t xml:space="preserve">       TEKOČI PRESEŽEK (PRIMANJKLJAJ)</t>
  </si>
  <si>
    <t>B. RAČUN FINANČNIH TERJATEV IN NALOŽB</t>
  </si>
  <si>
    <t>IV. PREJETA VRAČILA DANIH POSOJIL IN
      PRODAJA KAPITALSKIH DELEŽEV</t>
  </si>
  <si>
    <t>V.  DANA POSOJILA IN POVEČANJE
      KAPITALSKIH DELEŽEV</t>
  </si>
  <si>
    <t>VI.  PREJETA MINUS DANA POSOJILA
       IN SPREMEMBE KAPITALSKIH
       DELEŽEV (IV. - V.)</t>
  </si>
  <si>
    <t>C. RAČUN FINANCIRANJA</t>
  </si>
  <si>
    <t>VII.  ZADOLŽEVANJE</t>
  </si>
  <si>
    <t>VIII. ODPLAČILA DOLGA</t>
  </si>
  <si>
    <t xml:space="preserve">          NETO ZADOLŽEVANJE
          (VII. - VIII.)</t>
  </si>
  <si>
    <t>IX.    SPREMEMBA STANJA
         SREDSTEV NA RAČUNIH
         (I. + IV. + VII. - II. - V. - VIII.)</t>
  </si>
  <si>
    <t>X.     NETO FINANCIRANJE
        (VI. + VII. - VIII. - IX. = - III.)</t>
  </si>
  <si>
    <t xml:space="preserve">      v tem: Prihodki od obresti (7102)</t>
  </si>
  <si>
    <t xml:space="preserve">      1. Davčni prihodki (70)</t>
  </si>
  <si>
    <t xml:space="preserve">           Davki na premoženje (703)</t>
  </si>
  <si>
    <t xml:space="preserve">           Domači davki na blago in storitve (704)</t>
  </si>
  <si>
    <t xml:space="preserve">           Drugi davki in prispevki (706)</t>
  </si>
  <si>
    <t xml:space="preserve">      2. Nedavčni prihodki (71)</t>
  </si>
  <si>
    <t xml:space="preserve">      3. Kapitalski prihodki (72)</t>
  </si>
  <si>
    <t xml:space="preserve">      4. Prejete donacije (73)</t>
  </si>
  <si>
    <t xml:space="preserve">      5. Transferni prihodki (74)</t>
  </si>
  <si>
    <t xml:space="preserve">      v tem: Prejeta sredstva iz DP iz sredstev proračuna EU in
                iz drugih držav (741)</t>
  </si>
  <si>
    <t xml:space="preserve">      6. Prejeta sredstva iz EU in iz drugih držav (78)</t>
  </si>
  <si>
    <t xml:space="preserve">     Tekoči odhodki (40)</t>
  </si>
  <si>
    <t xml:space="preserve">     v tem: Plačila obresti (403)</t>
  </si>
  <si>
    <t xml:space="preserve">     Tekoči transferi (41)</t>
  </si>
  <si>
    <t xml:space="preserve">     Investicijski odhodki (42)</t>
  </si>
  <si>
    <t xml:space="preserve">     Investicijski transferi (43)</t>
  </si>
  <si>
    <t xml:space="preserve">         Domače zadolževanje (500)</t>
  </si>
  <si>
    <t xml:space="preserve">         Odplačila domačega dolga (550)</t>
  </si>
  <si>
    <t xml:space="preserve">     TEKOČI PRIHODKI  (70 + 71)</t>
  </si>
  <si>
    <t>III. Proračunski presežek
       (primanjkljaj)
       (I. - II.)</t>
  </si>
  <si>
    <t>I. Skupaj prihodki</t>
  </si>
  <si>
    <t xml:space="preserve">    Davki na dohodek in dobiček (700)</t>
  </si>
  <si>
    <t>II. Skupaj odhodki</t>
  </si>
  <si>
    <t>III. Proračunski presežek
      (primanjkljaj)
      (I. - II.)</t>
  </si>
  <si>
    <t xml:space="preserve">      Stanje sredstev na računih
      na 31. 12. preteklega leta</t>
  </si>
  <si>
    <t xml:space="preserve">       Stanje sredstev na računih
       na 31. 12. preteklega leta</t>
  </si>
  <si>
    <t>Ekonomska kategorija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</si>
</sst>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,,_ ;[Red]\-#,##0.0,,"/>
  </numFmts>
  <fonts count="6" x14ac:knownFonts="1">
    <font>
      <sz val="12"/>
      <name val="Times New Roman"/>
      <charset val="238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/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2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2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4" fillId="0" borderId="8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Border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164" fontId="0" fillId="0" borderId="3" xfId="0" applyNumberFormat="1" applyBorder="1" applyAlignment="1">
      <alignment horizontal="right"/>
    </xf>
    <xf numFmtId="164" fontId="4" fillId="0" borderId="3" xfId="1" applyNumberFormat="1" applyFill="1" applyBorder="1" applyAlignment="1">
      <alignment horizontal="right"/>
    </xf>
    <xf numFmtId="164" fontId="0" fillId="0" borderId="8" xfId="0" applyNumberFormat="1" applyBorder="1"/>
    <xf numFmtId="164" fontId="0" fillId="0" borderId="4" xfId="0" applyNumberFormat="1" applyBorder="1" applyAlignment="1">
      <alignment horizontal="right"/>
    </xf>
    <xf numFmtId="164" fontId="4" fillId="0" borderId="4" xfId="1" applyNumberFormat="1" applyFill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right"/>
    </xf>
    <xf numFmtId="164" fontId="4" fillId="0" borderId="3" xfId="1" applyNumberFormat="1" applyFill="1" applyBorder="1"/>
    <xf numFmtId="164" fontId="1" fillId="0" borderId="3" xfId="0" applyNumberFormat="1" applyFont="1" applyBorder="1" applyAlignment="1">
      <alignment horizontal="right"/>
    </xf>
    <xf numFmtId="164" fontId="0" fillId="0" borderId="6" xfId="0" applyNumberFormat="1" applyBorder="1"/>
    <xf numFmtId="164" fontId="0" fillId="0" borderId="6" xfId="0" applyNumberFormat="1" applyFill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2" xfId="0" applyNumberFormat="1" applyFont="1" applyFill="1" applyBorder="1" applyAlignment="1">
      <alignment horizontal="right" vertical="center"/>
    </xf>
    <xf numFmtId="164" fontId="0" fillId="0" borderId="12" xfId="0" applyNumberFormat="1" applyBorder="1" applyAlignment="1">
      <alignment horizontal="right"/>
    </xf>
    <xf numFmtId="164" fontId="4" fillId="0" borderId="12" xfId="1" applyNumberFormat="1" applyFill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3" xfId="1" applyNumberFormat="1" applyFont="1" applyFill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right" vertical="center"/>
    </xf>
    <xf numFmtId="0" fontId="5" fillId="0" borderId="15" xfId="0" applyFont="1" applyFill="1" applyBorder="1"/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/>
    <xf numFmtId="0" fontId="1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wrapText="1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Realizacija proračunov občin od leta 2015 do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203131201003082E-2"/>
          <c:y val="9.4524151123864183E-2"/>
          <c:w val="0.89540509865047013"/>
          <c:h val="0.75762698780299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'2015-2024 v EUR'!$A$2</c:f>
              <c:strCache>
                <c:ptCount val="1"/>
                <c:pt idx="0">
                  <c:v>A. BILANCA PRIHODKOV IN ODHODKOV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EUR'!$B$2:$K$2</c:f>
            </c:numRef>
          </c:val>
          <c:extLst>
            <c:ext xmlns:c16="http://schemas.microsoft.com/office/drawing/2014/chart" uri="{C3380CC4-5D6E-409C-BE32-E72D297353CC}">
              <c16:uniqueId val="{00000000-CE3E-4ABD-980B-F4FBD5A1E0AB}"/>
            </c:ext>
          </c:extLst>
        </c:ser>
        <c:ser>
          <c:idx val="1"/>
          <c:order val="1"/>
          <c:tx>
            <c:strRef>
              <c:f>'2015-2024 v EUR'!$A$3</c:f>
              <c:strCache>
                <c:ptCount val="1"/>
                <c:pt idx="0">
                  <c:v>I. Skupaj prihodki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B3CDB6-11D0-4EBD-8C60-623624C03486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978F-4A61-A8A9-C19C0C8C6C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6B3876-E609-4DB7-ACB4-DA197AF06F6B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78F-4A61-A8A9-C19C0C8C6C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8ECB6C-3871-4019-8A84-CAAA80B3586F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78F-4A61-A8A9-C19C0C8C6C5D}"/>
                </c:ext>
              </c:extLst>
            </c:dLbl>
            <c:dLbl>
              <c:idx val="3"/>
              <c:layout>
                <c:manualLayout>
                  <c:x val="0"/>
                  <c:y val="-9.5648015303682454E-3"/>
                </c:manualLayout>
              </c:layout>
              <c:tx>
                <c:rich>
                  <a:bodyPr/>
                  <a:lstStyle/>
                  <a:p>
                    <a:fld id="{E8F7E4EA-AA4B-4C2A-B70E-C0B0B08BDE10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978F-4A61-A8A9-C19C0C8C6C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8FAEE3-40C7-4C77-B92C-83F4BD5B04A4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78F-4A61-A8A9-C19C0C8C6C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2642365-E96B-4304-B2FA-3C56FAD68E30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78F-4A61-A8A9-C19C0C8C6C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1267B20-922E-4B68-BB9F-D3ED7B1C47AC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78F-4A61-A8A9-C19C0C8C6C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EECB6D7-F0B4-41E2-8AF7-EE04844D535D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78F-4A61-A8A9-C19C0C8C6C5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F50B29D-D34A-4FF7-876F-EA66A53CC232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78F-4A61-A8A9-C19C0C8C6C5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C1AA5F1-E89C-4176-B0D0-67CF3E3A8071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78F-4A61-A8A9-C19C0C8C6C5D}"/>
                </c:ext>
              </c:extLst>
            </c:dLbl>
            <c:numFmt formatCode="#,##0_ ;[Red]\-#,##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EUR'!$B$3:$K$3</c:f>
              <c:numCache>
                <c:formatCode>#,##0.0,,_ ;[Red]\-#,##0.0,,</c:formatCode>
                <c:ptCount val="10"/>
                <c:pt idx="0">
                  <c:v>2226375985</c:v>
                </c:pt>
                <c:pt idx="1">
                  <c:v>1901732402</c:v>
                </c:pt>
                <c:pt idx="2">
                  <c:v>1976659151</c:v>
                </c:pt>
                <c:pt idx="3">
                  <c:v>2154439029</c:v>
                </c:pt>
                <c:pt idx="4">
                  <c:v>2232282059</c:v>
                </c:pt>
                <c:pt idx="5">
                  <c:v>2327120194</c:v>
                </c:pt>
                <c:pt idx="6">
                  <c:v>2498125299</c:v>
                </c:pt>
                <c:pt idx="7">
                  <c:v>2785628134</c:v>
                </c:pt>
                <c:pt idx="8">
                  <c:v>3309807205.6999993</c:v>
                </c:pt>
                <c:pt idx="9">
                  <c:v>3008619239.2900004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'2015-2024 v EUR'!$B$3:$K$3</c15:f>
                <c15:dlblRangeCache>
                  <c:ptCount val="10"/>
                  <c:pt idx="0">
                    <c:v>2.226,4 </c:v>
                  </c:pt>
                  <c:pt idx="1">
                    <c:v>1.901,7 </c:v>
                  </c:pt>
                  <c:pt idx="2">
                    <c:v>1.976,7 </c:v>
                  </c:pt>
                  <c:pt idx="3">
                    <c:v>2.154,4 </c:v>
                  </c:pt>
                  <c:pt idx="4">
                    <c:v>2.232,3 </c:v>
                  </c:pt>
                  <c:pt idx="5">
                    <c:v>2.327,1 </c:v>
                  </c:pt>
                  <c:pt idx="6">
                    <c:v>2.498,1 </c:v>
                  </c:pt>
                  <c:pt idx="7">
                    <c:v>2.785,6 </c:v>
                  </c:pt>
                  <c:pt idx="8">
                    <c:v>3.309,8 </c:v>
                  </c:pt>
                  <c:pt idx="9">
                    <c:v>3.008,6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E3E-4ABD-980B-F4FBD5A1E0AB}"/>
            </c:ext>
          </c:extLst>
        </c:ser>
        <c:ser>
          <c:idx val="2"/>
          <c:order val="2"/>
          <c:tx>
            <c:strRef>
              <c:f>'2015-2024 v EUR'!$A$4</c:f>
              <c:strCache>
                <c:ptCount val="1"/>
                <c:pt idx="0">
                  <c:v>     TEKOČI PRIHODKI  (70 + 71)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EUR'!$B$4:$K$4</c:f>
            </c:numRef>
          </c:val>
          <c:extLst>
            <c:ext xmlns:c16="http://schemas.microsoft.com/office/drawing/2014/chart" uri="{C3380CC4-5D6E-409C-BE32-E72D297353CC}">
              <c16:uniqueId val="{00000002-CE3E-4ABD-980B-F4FBD5A1E0AB}"/>
            </c:ext>
          </c:extLst>
        </c:ser>
        <c:ser>
          <c:idx val="3"/>
          <c:order val="3"/>
          <c:tx>
            <c:strRef>
              <c:f>'2015-2024 v EUR'!$A$5</c:f>
              <c:strCache>
                <c:ptCount val="1"/>
                <c:pt idx="0">
                  <c:v>      1. Davčni prihodki (70)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EUR'!$B$5:$K$5</c:f>
            </c:numRef>
          </c:val>
          <c:extLst>
            <c:ext xmlns:c16="http://schemas.microsoft.com/office/drawing/2014/chart" uri="{C3380CC4-5D6E-409C-BE32-E72D297353CC}">
              <c16:uniqueId val="{00000003-CE3E-4ABD-980B-F4FBD5A1E0AB}"/>
            </c:ext>
          </c:extLst>
        </c:ser>
        <c:ser>
          <c:idx val="4"/>
          <c:order val="4"/>
          <c:tx>
            <c:strRef>
              <c:f>'2015-2024 v EUR'!$A$6</c:f>
              <c:strCache>
                <c:ptCount val="1"/>
                <c:pt idx="0">
                  <c:v>    Davki na dohodek in dobiček (700)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4.3827611395178941E-2"/>
                  <c:y val="2.3912003825920613E-3"/>
                </c:manualLayout>
              </c:layout>
              <c:tx>
                <c:rich>
                  <a:bodyPr/>
                  <a:lstStyle/>
                  <a:p>
                    <a:fld id="{84519C0B-CDA7-4CAE-AD24-F5493FC3CC8B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978F-4A61-A8A9-C19C0C8C6C5D}"/>
                </c:ext>
              </c:extLst>
            </c:dLbl>
            <c:dLbl>
              <c:idx val="1"/>
              <c:layout>
                <c:manualLayout>
                  <c:x val="4.382761139517892E-2"/>
                  <c:y val="-1.1956001912960394E-2"/>
                </c:manualLayout>
              </c:layout>
              <c:tx>
                <c:rich>
                  <a:bodyPr/>
                  <a:lstStyle/>
                  <a:p>
                    <a:fld id="{D97EB632-D347-4609-B117-01F6ACDF3017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978F-4A61-A8A9-C19C0C8C6C5D}"/>
                </c:ext>
              </c:extLst>
            </c:dLbl>
            <c:dLbl>
              <c:idx val="2"/>
              <c:layout>
                <c:manualLayout>
                  <c:x val="4.3827611395178961E-2"/>
                  <c:y val="-2.3912003825921489E-3"/>
                </c:manualLayout>
              </c:layout>
              <c:tx>
                <c:rich>
                  <a:bodyPr/>
                  <a:lstStyle/>
                  <a:p>
                    <a:fld id="{2B5A2EF8-B0B1-4C19-ABE9-AA46B506137B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978F-4A61-A8A9-C19C0C8C6C5D}"/>
                </c:ext>
              </c:extLst>
            </c:dLbl>
            <c:dLbl>
              <c:idx val="3"/>
              <c:layout>
                <c:manualLayout>
                  <c:x val="4.5045045045045043E-2"/>
                  <c:y val="0"/>
                </c:manualLayout>
              </c:layout>
              <c:tx>
                <c:rich>
                  <a:bodyPr/>
                  <a:lstStyle/>
                  <a:p>
                    <a:fld id="{069C376A-BB98-4205-B3D0-AC34F8E59859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978F-4A61-A8A9-C19C0C8C6C5D}"/>
                </c:ext>
              </c:extLst>
            </c:dLbl>
            <c:dLbl>
              <c:idx val="4"/>
              <c:layout>
                <c:manualLayout>
                  <c:x val="4.5045045045045043E-2"/>
                  <c:y val="7.173601147776096E-3"/>
                </c:manualLayout>
              </c:layout>
              <c:tx>
                <c:rich>
                  <a:bodyPr/>
                  <a:lstStyle/>
                  <a:p>
                    <a:fld id="{14E73083-8B4B-4038-BD49-97A7DAE56F97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978F-4A61-A8A9-C19C0C8C6C5D}"/>
                </c:ext>
              </c:extLst>
            </c:dLbl>
            <c:dLbl>
              <c:idx val="5"/>
              <c:layout>
                <c:manualLayout>
                  <c:x val="4.5045045045045043E-2"/>
                  <c:y val="2.3912003825920613E-3"/>
                </c:manualLayout>
              </c:layout>
              <c:tx>
                <c:rich>
                  <a:bodyPr/>
                  <a:lstStyle/>
                  <a:p>
                    <a:fld id="{95A2B319-B217-47C7-9EB9-CEEDE4D6AFAB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78F-4A61-A8A9-C19C0C8C6C5D}"/>
                </c:ext>
              </c:extLst>
            </c:dLbl>
            <c:dLbl>
              <c:idx val="6"/>
              <c:layout>
                <c:manualLayout>
                  <c:x val="4.3827611395178871E-2"/>
                  <c:y val="-2.3912003825920613E-3"/>
                </c:manualLayout>
              </c:layout>
              <c:tx>
                <c:rich>
                  <a:bodyPr/>
                  <a:lstStyle/>
                  <a:p>
                    <a:fld id="{63DC6EB6-3894-4B68-BB2B-A37226897EE9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978F-4A61-A8A9-C19C0C8C6C5D}"/>
                </c:ext>
              </c:extLst>
            </c:dLbl>
            <c:dLbl>
              <c:idx val="7"/>
              <c:layout>
                <c:manualLayout>
                  <c:x val="4.5045045045045133E-2"/>
                  <c:y val="-4.7824007651841227E-3"/>
                </c:manualLayout>
              </c:layout>
              <c:tx>
                <c:rich>
                  <a:bodyPr/>
                  <a:lstStyle/>
                  <a:p>
                    <a:fld id="{931F3DC0-7F28-47C6-ACB0-B7979C1819F4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78F-4A61-A8A9-C19C0C8C6C5D}"/>
                </c:ext>
              </c:extLst>
            </c:dLbl>
            <c:dLbl>
              <c:idx val="8"/>
              <c:layout>
                <c:manualLayout>
                  <c:x val="4.5045045045045043E-2"/>
                  <c:y val="-9.5648015303682454E-3"/>
                </c:manualLayout>
              </c:layout>
              <c:tx>
                <c:rich>
                  <a:bodyPr/>
                  <a:lstStyle/>
                  <a:p>
                    <a:fld id="{380E7E31-9481-4141-B75E-772C21650FFB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978F-4A61-A8A9-C19C0C8C6C5D}"/>
                </c:ext>
              </c:extLst>
            </c:dLbl>
            <c:dLbl>
              <c:idx val="9"/>
              <c:layout>
                <c:manualLayout>
                  <c:x val="4.7479912344777213E-2"/>
                  <c:y val="-7.1736011477761836E-3"/>
                </c:manualLayout>
              </c:layout>
              <c:tx>
                <c:rich>
                  <a:bodyPr/>
                  <a:lstStyle/>
                  <a:p>
                    <a:fld id="{9A335C1D-147C-4415-95A8-E9639D154F96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78F-4A61-A8A9-C19C0C8C6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EUR'!$B$6:$K$6</c:f>
              <c:numCache>
                <c:formatCode>#,##0.0,,_ ;[Red]\-#,##0.0,,</c:formatCode>
                <c:ptCount val="10"/>
                <c:pt idx="0">
                  <c:v>1024977061</c:v>
                </c:pt>
                <c:pt idx="1">
                  <c:v>1049487489</c:v>
                </c:pt>
                <c:pt idx="2">
                  <c:v>1096669339</c:v>
                </c:pt>
                <c:pt idx="3">
                  <c:v>1167111336</c:v>
                </c:pt>
                <c:pt idx="4">
                  <c:v>1200496935</c:v>
                </c:pt>
                <c:pt idx="5">
                  <c:v>1323466228</c:v>
                </c:pt>
                <c:pt idx="6">
                  <c:v>1331312687</c:v>
                </c:pt>
                <c:pt idx="7">
                  <c:v>1358664153</c:v>
                </c:pt>
                <c:pt idx="8">
                  <c:v>1476344921</c:v>
                </c:pt>
                <c:pt idx="9">
                  <c:v>1527117504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'2015-2024 v EUR'!$B$6:$K$6</c15:f>
                <c15:dlblRangeCache>
                  <c:ptCount val="10"/>
                  <c:pt idx="0">
                    <c:v>1.025,0 </c:v>
                  </c:pt>
                  <c:pt idx="1">
                    <c:v>1.049,5 </c:v>
                  </c:pt>
                  <c:pt idx="2">
                    <c:v>1.096,7 </c:v>
                  </c:pt>
                  <c:pt idx="3">
                    <c:v>1.167,1 </c:v>
                  </c:pt>
                  <c:pt idx="4">
                    <c:v>1.200,5 </c:v>
                  </c:pt>
                  <c:pt idx="5">
                    <c:v>1.323,5 </c:v>
                  </c:pt>
                  <c:pt idx="6">
                    <c:v>1.331,3 </c:v>
                  </c:pt>
                  <c:pt idx="7">
                    <c:v>1.358,7 </c:v>
                  </c:pt>
                  <c:pt idx="8">
                    <c:v>1.476,3 </c:v>
                  </c:pt>
                  <c:pt idx="9">
                    <c:v>1.527,1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CE3E-4ABD-980B-F4FBD5A1E0AB}"/>
            </c:ext>
          </c:extLst>
        </c:ser>
        <c:ser>
          <c:idx val="5"/>
          <c:order val="5"/>
          <c:tx>
            <c:strRef>
              <c:f>'2015-2024 v EUR'!$A$7</c:f>
              <c:strCache>
                <c:ptCount val="1"/>
                <c:pt idx="0">
                  <c:v>           Davki na premoženje (703)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EUR'!$B$7:$K$7</c:f>
            </c:numRef>
          </c:val>
          <c:extLst>
            <c:ext xmlns:c16="http://schemas.microsoft.com/office/drawing/2014/chart" uri="{C3380CC4-5D6E-409C-BE32-E72D297353CC}">
              <c16:uniqueId val="{00000005-CE3E-4ABD-980B-F4FBD5A1E0AB}"/>
            </c:ext>
          </c:extLst>
        </c:ser>
        <c:ser>
          <c:idx val="6"/>
          <c:order val="6"/>
          <c:tx>
            <c:strRef>
              <c:f>'2015-2024 v EUR'!$A$8</c:f>
              <c:strCache>
                <c:ptCount val="1"/>
                <c:pt idx="0">
                  <c:v>           Domači davki na blago in storitve (704)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EUR'!$B$8:$K$8</c:f>
            </c:numRef>
          </c:val>
          <c:extLst>
            <c:ext xmlns:c16="http://schemas.microsoft.com/office/drawing/2014/chart" uri="{C3380CC4-5D6E-409C-BE32-E72D297353CC}">
              <c16:uniqueId val="{00000006-CE3E-4ABD-980B-F4FBD5A1E0AB}"/>
            </c:ext>
          </c:extLst>
        </c:ser>
        <c:ser>
          <c:idx val="7"/>
          <c:order val="7"/>
          <c:tx>
            <c:strRef>
              <c:f>'2015-2024 v EUR'!$A$9</c:f>
              <c:strCache>
                <c:ptCount val="1"/>
                <c:pt idx="0">
                  <c:v>           Drugi davki in prispevki (706)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EUR'!$B$9:$K$9</c:f>
            </c:numRef>
          </c:val>
          <c:extLst>
            <c:ext xmlns:c16="http://schemas.microsoft.com/office/drawing/2014/chart" uri="{C3380CC4-5D6E-409C-BE32-E72D297353CC}">
              <c16:uniqueId val="{00000007-CE3E-4ABD-980B-F4FBD5A1E0AB}"/>
            </c:ext>
          </c:extLst>
        </c:ser>
        <c:ser>
          <c:idx val="8"/>
          <c:order val="8"/>
          <c:tx>
            <c:strRef>
              <c:f>'2015-2024 v EUR'!$A$10</c:f>
              <c:strCache>
                <c:ptCount val="1"/>
                <c:pt idx="0">
                  <c:v>      2. Nedavčni prihodki (71)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EUR'!$B$10:$K$10</c:f>
            </c:numRef>
          </c:val>
          <c:extLst>
            <c:ext xmlns:c16="http://schemas.microsoft.com/office/drawing/2014/chart" uri="{C3380CC4-5D6E-409C-BE32-E72D297353CC}">
              <c16:uniqueId val="{00000008-CE3E-4ABD-980B-F4FBD5A1E0AB}"/>
            </c:ext>
          </c:extLst>
        </c:ser>
        <c:ser>
          <c:idx val="9"/>
          <c:order val="9"/>
          <c:tx>
            <c:strRef>
              <c:f>'2015-2024 v EUR'!$A$11</c:f>
              <c:strCache>
                <c:ptCount val="1"/>
                <c:pt idx="0">
                  <c:v>      v tem: Prihodki od obresti (7102)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EUR'!$B$11:$K$11</c:f>
            </c:numRef>
          </c:val>
          <c:extLst>
            <c:ext xmlns:c16="http://schemas.microsoft.com/office/drawing/2014/chart" uri="{C3380CC4-5D6E-409C-BE32-E72D297353CC}">
              <c16:uniqueId val="{00000009-CE3E-4ABD-980B-F4FBD5A1E0AB}"/>
            </c:ext>
          </c:extLst>
        </c:ser>
        <c:ser>
          <c:idx val="10"/>
          <c:order val="10"/>
          <c:tx>
            <c:strRef>
              <c:f>'2015-2024 v EUR'!$A$12</c:f>
              <c:strCache>
                <c:ptCount val="1"/>
                <c:pt idx="0">
                  <c:v>      3. Kapitalski prihodki (72)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EUR'!$B$12:$K$12</c:f>
            </c:numRef>
          </c:val>
          <c:extLst>
            <c:ext xmlns:c16="http://schemas.microsoft.com/office/drawing/2014/chart" uri="{C3380CC4-5D6E-409C-BE32-E72D297353CC}">
              <c16:uniqueId val="{0000001E-978F-4A61-A8A9-C19C0C8C6C5D}"/>
            </c:ext>
          </c:extLst>
        </c:ser>
        <c:ser>
          <c:idx val="11"/>
          <c:order val="11"/>
          <c:tx>
            <c:strRef>
              <c:f>'2015-2024 v EUR'!$A$13</c:f>
              <c:strCache>
                <c:ptCount val="1"/>
                <c:pt idx="0">
                  <c:v>      4. Prejete donacije (73)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EUR'!$B$13:$K$13</c:f>
            </c:numRef>
          </c:val>
          <c:extLst>
            <c:ext xmlns:c16="http://schemas.microsoft.com/office/drawing/2014/chart" uri="{C3380CC4-5D6E-409C-BE32-E72D297353CC}">
              <c16:uniqueId val="{0000001F-978F-4A61-A8A9-C19C0C8C6C5D}"/>
            </c:ext>
          </c:extLst>
        </c:ser>
        <c:ser>
          <c:idx val="12"/>
          <c:order val="12"/>
          <c:tx>
            <c:strRef>
              <c:f>'2015-2024 v EUR'!$A$14</c:f>
              <c:strCache>
                <c:ptCount val="1"/>
                <c:pt idx="0">
                  <c:v>      5. Transferni prihodki (74)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EUR'!$B$14:$K$14</c:f>
            </c:numRef>
          </c:val>
          <c:extLst>
            <c:ext xmlns:c16="http://schemas.microsoft.com/office/drawing/2014/chart" uri="{C3380CC4-5D6E-409C-BE32-E72D297353CC}">
              <c16:uniqueId val="{00000020-978F-4A61-A8A9-C19C0C8C6C5D}"/>
            </c:ext>
          </c:extLst>
        </c:ser>
        <c:ser>
          <c:idx val="13"/>
          <c:order val="13"/>
          <c:tx>
            <c:strRef>
              <c:f>'2015-2024 v EUR'!$A$15</c:f>
              <c:strCache>
                <c:ptCount val="1"/>
                <c:pt idx="0">
                  <c:v>      v tem: Prejeta sredstva iz DP iz sredstev proračuna EU in
                iz drugih držav (741)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EUR'!$B$15:$K$15</c:f>
            </c:numRef>
          </c:val>
          <c:extLst>
            <c:ext xmlns:c16="http://schemas.microsoft.com/office/drawing/2014/chart" uri="{C3380CC4-5D6E-409C-BE32-E72D297353CC}">
              <c16:uniqueId val="{00000021-978F-4A61-A8A9-C19C0C8C6C5D}"/>
            </c:ext>
          </c:extLst>
        </c:ser>
        <c:ser>
          <c:idx val="14"/>
          <c:order val="14"/>
          <c:tx>
            <c:strRef>
              <c:f>'2015-2024 v EUR'!$A$16</c:f>
              <c:strCache>
                <c:ptCount val="1"/>
                <c:pt idx="0">
                  <c:v>      6. Prejeta sredstva iz EU in iz drugih držav (78)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EUR'!$B$16:$K$16</c:f>
            </c:numRef>
          </c:val>
          <c:extLst>
            <c:ext xmlns:c16="http://schemas.microsoft.com/office/drawing/2014/chart" uri="{C3380CC4-5D6E-409C-BE32-E72D297353CC}">
              <c16:uniqueId val="{00000022-978F-4A61-A8A9-C19C0C8C6C5D}"/>
            </c:ext>
          </c:extLst>
        </c:ser>
        <c:ser>
          <c:idx val="15"/>
          <c:order val="15"/>
          <c:tx>
            <c:strRef>
              <c:f>'2015-2024 v EUR'!$A$17</c:f>
              <c:strCache>
                <c:ptCount val="1"/>
                <c:pt idx="0">
                  <c:v>II. Skupaj odhodki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4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4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3217976447969217E-2"/>
                  <c:y val="-2.52526623827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78F-4A61-A8A9-C19C0C8C6C5D}"/>
                </c:ext>
              </c:extLst>
            </c:dLbl>
            <c:dLbl>
              <c:idx val="1"/>
              <c:layout>
                <c:manualLayout>
                  <c:x val="1.5621244893054553E-2"/>
                  <c:y val="-2.8694401705533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78F-4A61-A8A9-C19C0C8C6C5D}"/>
                </c:ext>
              </c:extLst>
            </c:dLbl>
            <c:dLbl>
              <c:idx val="2"/>
              <c:layout>
                <c:manualLayout>
                  <c:x val="1.4451212704396088E-2"/>
                  <c:y val="7.17360042638340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78F-4A61-A8A9-C19C0C8C6C5D}"/>
                </c:ext>
              </c:extLst>
            </c:dLbl>
            <c:dLbl>
              <c:idx val="3"/>
              <c:layout>
                <c:manualLayout>
                  <c:x val="1.563704590999665E-2"/>
                  <c:y val="4.7824002842556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78F-4A61-A8A9-C19C0C8C6C5D}"/>
                </c:ext>
              </c:extLst>
            </c:dLbl>
            <c:dLbl>
              <c:idx val="4"/>
              <c:layout>
                <c:manualLayout>
                  <c:x val="1.5621244893054553E-2"/>
                  <c:y val="-1.434720085276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78F-4A61-A8A9-C19C0C8C6C5D}"/>
                </c:ext>
              </c:extLst>
            </c:dLbl>
            <c:dLbl>
              <c:idx val="5"/>
              <c:layout>
                <c:manualLayout>
                  <c:x val="1.0814708002883922E-2"/>
                  <c:y val="-2.7118592934503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78F-4A61-A8A9-C19C0C8C6C5D}"/>
                </c:ext>
              </c:extLst>
            </c:dLbl>
            <c:dLbl>
              <c:idx val="6"/>
              <c:layout>
                <c:manualLayout>
                  <c:x val="-8.9277436316283371E-17"/>
                  <c:y val="-2.6303204208512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78F-4A61-A8A9-C19C0C8C6C5D}"/>
                </c:ext>
              </c:extLst>
            </c:dLbl>
            <c:dLbl>
              <c:idx val="7"/>
              <c:layout>
                <c:manualLayout>
                  <c:x val="8.4114395577985172E-3"/>
                  <c:y val="-2.551529717789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78F-4A61-A8A9-C19C0C8C6C5D}"/>
                </c:ext>
              </c:extLst>
            </c:dLbl>
            <c:dLbl>
              <c:idx val="8"/>
              <c:layout>
                <c:manualLayout>
                  <c:x val="1.0814708002883922E-2"/>
                  <c:y val="-2.1285653469561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978F-4A61-A8A9-C19C0C8C6C5D}"/>
                </c:ext>
              </c:extLst>
            </c:dLbl>
            <c:dLbl>
              <c:idx val="9"/>
              <c:layout>
                <c:manualLayout>
                  <c:x val="7.3046018991964941E-3"/>
                  <c:y val="4.782400765184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78F-4A61-A8A9-C19C0C8C6C5D}"/>
                </c:ext>
              </c:extLst>
            </c:dLbl>
            <c:numFmt formatCode="#,##0.00_ ;[Red]\-#,##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EUR'!$B$17:$K$17</c:f>
              <c:numCache>
                <c:formatCode>#,##0.0,,_ ;[Red]\-#,##0.0,,</c:formatCode>
                <c:ptCount val="10"/>
                <c:pt idx="0">
                  <c:v>2197199928</c:v>
                </c:pt>
                <c:pt idx="1">
                  <c:v>1851875983</c:v>
                </c:pt>
                <c:pt idx="2">
                  <c:v>1950133345</c:v>
                </c:pt>
                <c:pt idx="3">
                  <c:v>2198005264</c:v>
                </c:pt>
                <c:pt idx="4">
                  <c:v>2244159554</c:v>
                </c:pt>
                <c:pt idx="5">
                  <c:v>2295747224</c:v>
                </c:pt>
                <c:pt idx="6">
                  <c:v>2455289880</c:v>
                </c:pt>
                <c:pt idx="7">
                  <c:v>2887645589</c:v>
                </c:pt>
                <c:pt idx="8">
                  <c:v>3180460261.9600005</c:v>
                </c:pt>
                <c:pt idx="9">
                  <c:v>3244959123.7800002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78F-4A61-A8A9-C19C0C8C6C5D}"/>
            </c:ext>
          </c:extLst>
        </c:ser>
        <c:ser>
          <c:idx val="16"/>
          <c:order val="16"/>
          <c:tx>
            <c:strRef>
              <c:f>'2015-2024 v EUR'!$A$18</c:f>
              <c:strCache>
                <c:ptCount val="1"/>
                <c:pt idx="0">
                  <c:v>     Tekoči odhodki (40)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EUR'!$B$18:$K$18</c:f>
            </c:numRef>
          </c:val>
          <c:extLst>
            <c:ext xmlns:c16="http://schemas.microsoft.com/office/drawing/2014/chart" uri="{C3380CC4-5D6E-409C-BE32-E72D297353CC}">
              <c16:uniqueId val="{00000024-978F-4A61-A8A9-C19C0C8C6C5D}"/>
            </c:ext>
          </c:extLst>
        </c:ser>
        <c:ser>
          <c:idx val="17"/>
          <c:order val="17"/>
          <c:tx>
            <c:strRef>
              <c:f>'2015-2024 v EUR'!$A$19</c:f>
              <c:strCache>
                <c:ptCount val="1"/>
                <c:pt idx="0">
                  <c:v>     v tem: Plačila obresti (403)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EUR'!$B$19:$K$19</c:f>
            </c:numRef>
          </c:val>
          <c:extLst>
            <c:ext xmlns:c16="http://schemas.microsoft.com/office/drawing/2014/chart" uri="{C3380CC4-5D6E-409C-BE32-E72D297353CC}">
              <c16:uniqueId val="{00000025-978F-4A61-A8A9-C19C0C8C6C5D}"/>
            </c:ext>
          </c:extLst>
        </c:ser>
        <c:ser>
          <c:idx val="18"/>
          <c:order val="18"/>
          <c:tx>
            <c:strRef>
              <c:f>'2015-2024 v EUR'!$A$20</c:f>
              <c:strCache>
                <c:ptCount val="1"/>
                <c:pt idx="0">
                  <c:v>     Tekoči transferi (41)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EUR'!$B$20:$K$20</c:f>
            </c:numRef>
          </c:val>
          <c:extLst>
            <c:ext xmlns:c16="http://schemas.microsoft.com/office/drawing/2014/chart" uri="{C3380CC4-5D6E-409C-BE32-E72D297353CC}">
              <c16:uniqueId val="{00000026-978F-4A61-A8A9-C19C0C8C6C5D}"/>
            </c:ext>
          </c:extLst>
        </c:ser>
        <c:ser>
          <c:idx val="19"/>
          <c:order val="19"/>
          <c:tx>
            <c:strRef>
              <c:f>'2015-2024 v EUR'!$A$21</c:f>
              <c:strCache>
                <c:ptCount val="1"/>
                <c:pt idx="0">
                  <c:v>     Investicijski odhodki (42)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EUR'!$B$21:$K$21</c:f>
            </c:numRef>
          </c:val>
          <c:extLst>
            <c:ext xmlns:c16="http://schemas.microsoft.com/office/drawing/2014/chart" uri="{C3380CC4-5D6E-409C-BE32-E72D297353CC}">
              <c16:uniqueId val="{00000027-978F-4A61-A8A9-C19C0C8C6C5D}"/>
            </c:ext>
          </c:extLst>
        </c:ser>
        <c:ser>
          <c:idx val="20"/>
          <c:order val="20"/>
          <c:tx>
            <c:strRef>
              <c:f>'2015-2024 v EUR'!$A$22</c:f>
              <c:strCache>
                <c:ptCount val="1"/>
                <c:pt idx="0">
                  <c:v>     Investicijski transferi (43)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EUR'!$B$22:$K$22</c:f>
            </c:numRef>
          </c:val>
          <c:extLst>
            <c:ext xmlns:c16="http://schemas.microsoft.com/office/drawing/2014/chart" uri="{C3380CC4-5D6E-409C-BE32-E72D297353CC}">
              <c16:uniqueId val="{00000028-978F-4A61-A8A9-C19C0C8C6C5D}"/>
            </c:ext>
          </c:extLst>
        </c:ser>
        <c:ser>
          <c:idx val="21"/>
          <c:order val="21"/>
          <c:tx>
            <c:strRef>
              <c:f>'2015-2024 v EUR'!$A$23</c:f>
              <c:strCache>
                <c:ptCount val="1"/>
                <c:pt idx="0">
                  <c:v>III. Proračunski presežek
      (primanjkljaj)
      (I. - II.)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3131239347455562E-2"/>
                  <c:y val="9.5648015303682454E-3"/>
                </c:manualLayout>
              </c:layout>
              <c:tx>
                <c:rich>
                  <a:bodyPr/>
                  <a:lstStyle/>
                  <a:p>
                    <a:fld id="{47C30986-A5DE-42E2-8A99-19568C106EDC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978F-4A61-A8A9-C19C0C8C6C5D}"/>
                </c:ext>
              </c:extLst>
            </c:dLbl>
            <c:dLbl>
              <c:idx val="1"/>
              <c:layout>
                <c:manualLayout>
                  <c:x val="1.3912464258478145E-3"/>
                  <c:y val="5.04778377798560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533A11E-3185-4B04-A0A8-DCBAEA621B37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78F-4A61-A8A9-C19C0C8C6C5D}"/>
                </c:ext>
              </c:extLst>
            </c:dLbl>
            <c:dLbl>
              <c:idx val="2"/>
              <c:layout>
                <c:manualLayout>
                  <c:x val="1.2016342225426139E-3"/>
                  <c:y val="5.32141336739037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2E70A1-EF16-431D-8241-92380AA785CF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978F-4A61-A8A9-C19C0C8C6C5D}"/>
                </c:ext>
              </c:extLst>
            </c:dLbl>
            <c:dLbl>
              <c:idx val="3"/>
              <c:layout>
                <c:manualLayout>
                  <c:x val="0"/>
                  <c:y val="4.46998722860791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C741DC1-A771-4641-AA2B-BC386B0758F6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78F-4A61-A8A9-C19C0C8C6C5D}"/>
                </c:ext>
              </c:extLst>
            </c:dLbl>
            <c:dLbl>
              <c:idx val="4"/>
              <c:layout>
                <c:manualLayout>
                  <c:x val="0"/>
                  <c:y val="1.27714758835223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3C8324-1E32-461D-9186-EBBEF9FBC9C6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656332612352801E-2"/>
                      <c:h val="3.828233156679169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978F-4A61-A8A9-C19C0C8C6C5D}"/>
                </c:ext>
              </c:extLst>
            </c:dLbl>
            <c:dLbl>
              <c:idx val="5"/>
              <c:layout>
                <c:manualLayout>
                  <c:x val="1.2016342225426579E-3"/>
                  <c:y val="4.46998722860791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E9B105-66A3-4155-ABCF-B290B544CF6C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78F-4A61-A8A9-C19C0C8C6C5D}"/>
                </c:ext>
              </c:extLst>
            </c:dLbl>
            <c:dLbl>
              <c:idx val="6"/>
              <c:layout>
                <c:manualLayout>
                  <c:x val="-8.8118825030275364E-17"/>
                  <c:y val="4.68284376330353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4D91A6-D7DD-4CD7-98FF-61D63971A7AF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978F-4A61-A8A9-C19C0C8C6C5D}"/>
                </c:ext>
              </c:extLst>
            </c:dLbl>
            <c:dLbl>
              <c:idx val="7"/>
              <c:layout>
                <c:manualLayout>
                  <c:x val="0"/>
                  <c:y val="8.5144289913952325E-3"/>
                </c:manualLayout>
              </c:layout>
              <c:tx>
                <c:rich>
                  <a:bodyPr/>
                  <a:lstStyle/>
                  <a:p>
                    <a:fld id="{2A9A7219-687D-481C-9EA9-D4C76B7F477B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78F-4A61-A8A9-C19C0C8C6C5D}"/>
                </c:ext>
              </c:extLst>
            </c:dLbl>
            <c:dLbl>
              <c:idx val="8"/>
              <c:layout>
                <c:manualLayout>
                  <c:x val="-1.7623765006055073E-16"/>
                  <c:y val="5.95999973183428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41E67-6C6D-4C16-8924-788BDB93E7F5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[OBSEG CELIC]</a:t>
                    </a:fld>
                    <a:endParaRPr lang="sl-SI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978F-4A61-A8A9-C19C0C8C6C5D}"/>
                </c:ext>
              </c:extLst>
            </c:dLbl>
            <c:dLbl>
              <c:idx val="9"/>
              <c:layout>
                <c:manualLayout>
                  <c:x val="0"/>
                  <c:y val="1.2771559685307536E-2"/>
                </c:manualLayout>
              </c:layout>
              <c:tx>
                <c:rich>
                  <a:bodyPr/>
                  <a:lstStyle/>
                  <a:p>
                    <a:fld id="{29349BC1-20F7-4EF3-A023-AC5D299473A2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78F-4A61-A8A9-C19C0C8C6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EUR'!$B$23:$K$23</c:f>
              <c:numCache>
                <c:formatCode>#,##0.0,,_ ;[Red]\-#,##0.0,,</c:formatCode>
                <c:ptCount val="10"/>
                <c:pt idx="0">
                  <c:v>29176057</c:v>
                </c:pt>
                <c:pt idx="1">
                  <c:v>49856419</c:v>
                </c:pt>
                <c:pt idx="2">
                  <c:v>26525806</c:v>
                </c:pt>
                <c:pt idx="3">
                  <c:v>-43566235</c:v>
                </c:pt>
                <c:pt idx="4">
                  <c:v>-11877495</c:v>
                </c:pt>
                <c:pt idx="5">
                  <c:v>31372970</c:v>
                </c:pt>
                <c:pt idx="6">
                  <c:v>42835419</c:v>
                </c:pt>
                <c:pt idx="7">
                  <c:v>-102017455</c:v>
                </c:pt>
                <c:pt idx="8">
                  <c:v>129346943.73999882</c:v>
                </c:pt>
                <c:pt idx="9">
                  <c:v>-236339884.48999977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'2015-2024 v EUR'!$B$23:$K$23</c15:f>
                <c15:dlblRangeCache>
                  <c:ptCount val="10"/>
                  <c:pt idx="0">
                    <c:v>29,2 </c:v>
                  </c:pt>
                  <c:pt idx="1">
                    <c:v>49,9 </c:v>
                  </c:pt>
                  <c:pt idx="2">
                    <c:v>26,5 </c:v>
                  </c:pt>
                  <c:pt idx="3">
                    <c:v>-43,6</c:v>
                  </c:pt>
                  <c:pt idx="4">
                    <c:v>-11,9</c:v>
                  </c:pt>
                  <c:pt idx="5">
                    <c:v>31,4 </c:v>
                  </c:pt>
                  <c:pt idx="6">
                    <c:v>42,8 </c:v>
                  </c:pt>
                  <c:pt idx="7">
                    <c:v>-102,0</c:v>
                  </c:pt>
                  <c:pt idx="8">
                    <c:v>129,3 </c:v>
                  </c:pt>
                  <c:pt idx="9">
                    <c:v>-236,3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9-978F-4A61-A8A9-C19C0C8C6C5D}"/>
            </c:ext>
          </c:extLst>
        </c:ser>
        <c:ser>
          <c:idx val="22"/>
          <c:order val="22"/>
          <c:tx>
            <c:strRef>
              <c:f>'2015-2024 v EUR'!$A$24</c:f>
              <c:strCache>
                <c:ptCount val="1"/>
                <c:pt idx="0">
                  <c:v>       PRIMARNI PRESEŽEK (PRIMANJKLJAJ)
       (Skupaj prihodki brez prihodkov od obresti minus
       odhodki brez plačil obresti)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EUR'!$B$24:$K$24</c:f>
            </c:numRef>
          </c:val>
          <c:extLst>
            <c:ext xmlns:c16="http://schemas.microsoft.com/office/drawing/2014/chart" uri="{C3380CC4-5D6E-409C-BE32-E72D297353CC}">
              <c16:uniqueId val="{0000002A-978F-4A61-A8A9-C19C0C8C6C5D}"/>
            </c:ext>
          </c:extLst>
        </c:ser>
        <c:ser>
          <c:idx val="23"/>
          <c:order val="23"/>
          <c:tx>
            <c:strRef>
              <c:f>'2015-2024 v EUR'!$A$25</c:f>
              <c:strCache>
                <c:ptCount val="1"/>
                <c:pt idx="0">
                  <c:v>       TEKOČI PRESEŽEK (PRIMANJKLJAJ)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EUR'!$B$25:$K$25</c:f>
            </c:numRef>
          </c:val>
          <c:extLst>
            <c:ext xmlns:c16="http://schemas.microsoft.com/office/drawing/2014/chart" uri="{C3380CC4-5D6E-409C-BE32-E72D297353CC}">
              <c16:uniqueId val="{0000002B-978F-4A61-A8A9-C19C0C8C6C5D}"/>
            </c:ext>
          </c:extLst>
        </c:ser>
        <c:ser>
          <c:idx val="24"/>
          <c:order val="24"/>
          <c:tx>
            <c:strRef>
              <c:f>'2015-2024 v EUR'!$A$26</c:f>
              <c:strCache>
                <c:ptCount val="1"/>
                <c:pt idx="0">
                  <c:v>B. RAČUN FINANČNIH TERJATEV IN NALOŽB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EUR'!$B$26:$K$26</c:f>
            </c:numRef>
          </c:val>
          <c:extLst>
            <c:ext xmlns:c16="http://schemas.microsoft.com/office/drawing/2014/chart" uri="{C3380CC4-5D6E-409C-BE32-E72D297353CC}">
              <c16:uniqueId val="{0000002C-978F-4A61-A8A9-C19C0C8C6C5D}"/>
            </c:ext>
          </c:extLst>
        </c:ser>
        <c:ser>
          <c:idx val="25"/>
          <c:order val="25"/>
          <c:tx>
            <c:strRef>
              <c:f>'2015-2024 v EUR'!$A$27</c:f>
              <c:strCache>
                <c:ptCount val="1"/>
                <c:pt idx="0">
                  <c:v>IV. PREJETA VRAČILA DANIH POSOJIL IN
      PRODAJA KAPITALSKIH DELEŽEV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EUR'!$B$27:$K$27</c:f>
            </c:numRef>
          </c:val>
          <c:extLst>
            <c:ext xmlns:c16="http://schemas.microsoft.com/office/drawing/2014/chart" uri="{C3380CC4-5D6E-409C-BE32-E72D297353CC}">
              <c16:uniqueId val="{0000002D-978F-4A61-A8A9-C19C0C8C6C5D}"/>
            </c:ext>
          </c:extLst>
        </c:ser>
        <c:ser>
          <c:idx val="26"/>
          <c:order val="26"/>
          <c:tx>
            <c:strRef>
              <c:f>'2015-2024 v EUR'!$A$28</c:f>
              <c:strCache>
                <c:ptCount val="1"/>
                <c:pt idx="0">
                  <c:v>V.  DANA POSOJILA IN POVEČANJE
      KAPITALSKIH DELEŽEV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EUR'!$B$28:$K$28</c:f>
            </c:numRef>
          </c:val>
          <c:extLst>
            <c:ext xmlns:c16="http://schemas.microsoft.com/office/drawing/2014/chart" uri="{C3380CC4-5D6E-409C-BE32-E72D297353CC}">
              <c16:uniqueId val="{0000002E-978F-4A61-A8A9-C19C0C8C6C5D}"/>
            </c:ext>
          </c:extLst>
        </c:ser>
        <c:ser>
          <c:idx val="27"/>
          <c:order val="27"/>
          <c:tx>
            <c:strRef>
              <c:f>'2015-2024 v EUR'!$A$29</c:f>
              <c:strCache>
                <c:ptCount val="1"/>
                <c:pt idx="0">
                  <c:v>VI.  PREJETA MINUS DANA POSOJILA
       IN SPREMEMBE KAPITALSKIH
       DELEŽEV (IV. - V.)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EUR'!$B$29:$K$29</c:f>
            </c:numRef>
          </c:val>
          <c:extLst>
            <c:ext xmlns:c16="http://schemas.microsoft.com/office/drawing/2014/chart" uri="{C3380CC4-5D6E-409C-BE32-E72D297353CC}">
              <c16:uniqueId val="{0000002F-978F-4A61-A8A9-C19C0C8C6C5D}"/>
            </c:ext>
          </c:extLst>
        </c:ser>
        <c:ser>
          <c:idx val="28"/>
          <c:order val="28"/>
          <c:tx>
            <c:strRef>
              <c:f>'2015-2024 v EUR'!$A$30</c:f>
              <c:strCache>
                <c:ptCount val="1"/>
                <c:pt idx="0">
                  <c:v>C. RAČUN FINANCIRANJA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EUR'!$B$30:$K$30</c:f>
            </c:numRef>
          </c:val>
          <c:extLst>
            <c:ext xmlns:c16="http://schemas.microsoft.com/office/drawing/2014/chart" uri="{C3380CC4-5D6E-409C-BE32-E72D297353CC}">
              <c16:uniqueId val="{00000030-978F-4A61-A8A9-C19C0C8C6C5D}"/>
            </c:ext>
          </c:extLst>
        </c:ser>
        <c:ser>
          <c:idx val="29"/>
          <c:order val="29"/>
          <c:tx>
            <c:strRef>
              <c:f>'2015-2024 v EUR'!$A$31</c:f>
              <c:strCache>
                <c:ptCount val="1"/>
                <c:pt idx="0">
                  <c:v>VII.  ZADOLŽEVANJE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lumOff val="4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lumOff val="4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EUR'!$B$31:$K$31</c:f>
            </c:numRef>
          </c:val>
          <c:extLst>
            <c:ext xmlns:c16="http://schemas.microsoft.com/office/drawing/2014/chart" uri="{C3380CC4-5D6E-409C-BE32-E72D297353CC}">
              <c16:uniqueId val="{00000031-978F-4A61-A8A9-C19C0C8C6C5D}"/>
            </c:ext>
          </c:extLst>
        </c:ser>
        <c:ser>
          <c:idx val="30"/>
          <c:order val="30"/>
          <c:tx>
            <c:strRef>
              <c:f>'2015-2024 v EUR'!$A$32</c:f>
              <c:strCache>
                <c:ptCount val="1"/>
                <c:pt idx="0">
                  <c:v>         Domače zadolževanje (500)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0"/>
                    <a:shade val="51000"/>
                    <a:satMod val="130000"/>
                  </a:schemeClr>
                </a:gs>
                <a:gs pos="80000">
                  <a:schemeClr val="accent1">
                    <a:lumMod val="50000"/>
                    <a:shade val="93000"/>
                    <a:satMod val="130000"/>
                  </a:schemeClr>
                </a:gs>
                <a:gs pos="100000">
                  <a:schemeClr val="accent1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EUR'!$B$32:$K$32</c:f>
            </c:numRef>
          </c:val>
          <c:extLst>
            <c:ext xmlns:c16="http://schemas.microsoft.com/office/drawing/2014/chart" uri="{C3380CC4-5D6E-409C-BE32-E72D297353CC}">
              <c16:uniqueId val="{00000032-978F-4A61-A8A9-C19C0C8C6C5D}"/>
            </c:ext>
          </c:extLst>
        </c:ser>
        <c:ser>
          <c:idx val="31"/>
          <c:order val="31"/>
          <c:tx>
            <c:strRef>
              <c:f>'2015-2024 v EUR'!$A$33</c:f>
              <c:strCache>
                <c:ptCount val="1"/>
                <c:pt idx="0">
                  <c:v>VIII. ODPLAČILA DOLGA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shade val="51000"/>
                    <a:satMod val="130000"/>
                  </a:schemeClr>
                </a:gs>
                <a:gs pos="80000">
                  <a:schemeClr val="accent2">
                    <a:lumMod val="50000"/>
                    <a:shade val="93000"/>
                    <a:satMod val="130000"/>
                  </a:schemeClr>
                </a:gs>
                <a:gs pos="100000">
                  <a:schemeClr val="accent2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EUR'!$B$33:$K$33</c:f>
            </c:numRef>
          </c:val>
          <c:extLst>
            <c:ext xmlns:c16="http://schemas.microsoft.com/office/drawing/2014/chart" uri="{C3380CC4-5D6E-409C-BE32-E72D297353CC}">
              <c16:uniqueId val="{00000033-978F-4A61-A8A9-C19C0C8C6C5D}"/>
            </c:ext>
          </c:extLst>
        </c:ser>
        <c:ser>
          <c:idx val="32"/>
          <c:order val="32"/>
          <c:tx>
            <c:strRef>
              <c:f>'2015-2024 v EUR'!$A$34</c:f>
              <c:strCache>
                <c:ptCount val="1"/>
                <c:pt idx="0">
                  <c:v>         Odplačila domačega dolga (550)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EUR'!$B$34:$K$34</c:f>
            </c:numRef>
          </c:val>
          <c:extLst>
            <c:ext xmlns:c16="http://schemas.microsoft.com/office/drawing/2014/chart" uri="{C3380CC4-5D6E-409C-BE32-E72D297353CC}">
              <c16:uniqueId val="{00000034-978F-4A61-A8A9-C19C0C8C6C5D}"/>
            </c:ext>
          </c:extLst>
        </c:ser>
        <c:ser>
          <c:idx val="33"/>
          <c:order val="33"/>
          <c:tx>
            <c:strRef>
              <c:f>'2015-2024 v EUR'!$A$35</c:f>
              <c:strCache>
                <c:ptCount val="1"/>
                <c:pt idx="0">
                  <c:v>          NETO ZADOLŽEVANJE
          (VII. - VIII.)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shade val="51000"/>
                    <a:satMod val="130000"/>
                  </a:schemeClr>
                </a:gs>
                <a:gs pos="80000">
                  <a:schemeClr val="accent4">
                    <a:lumMod val="50000"/>
                    <a:shade val="93000"/>
                    <a:satMod val="130000"/>
                  </a:schemeClr>
                </a:gs>
                <a:gs pos="100000">
                  <a:schemeClr val="accent4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EUR'!$B$35:$K$35</c:f>
            </c:numRef>
          </c:val>
          <c:extLst>
            <c:ext xmlns:c16="http://schemas.microsoft.com/office/drawing/2014/chart" uri="{C3380CC4-5D6E-409C-BE32-E72D297353CC}">
              <c16:uniqueId val="{00000035-978F-4A61-A8A9-C19C0C8C6C5D}"/>
            </c:ext>
          </c:extLst>
        </c:ser>
        <c:ser>
          <c:idx val="34"/>
          <c:order val="34"/>
          <c:tx>
            <c:strRef>
              <c:f>'2015-2024 v EUR'!$A$36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lumMod val="50000"/>
                    <a:shade val="51000"/>
                    <a:satMod val="130000"/>
                  </a:schemeClr>
                </a:gs>
                <a:gs pos="80000">
                  <a:schemeClr val="accent5">
                    <a:lumMod val="50000"/>
                    <a:shade val="93000"/>
                    <a:satMod val="130000"/>
                  </a:schemeClr>
                </a:gs>
                <a:gs pos="100000">
                  <a:schemeClr val="accent5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EUR'!$B$36:$K$36</c:f>
            </c:numRef>
          </c:val>
          <c:extLst>
            <c:ext xmlns:c16="http://schemas.microsoft.com/office/drawing/2014/chart" uri="{C3380CC4-5D6E-409C-BE32-E72D297353CC}">
              <c16:uniqueId val="{00000036-978F-4A61-A8A9-C19C0C8C6C5D}"/>
            </c:ext>
          </c:extLst>
        </c:ser>
        <c:ser>
          <c:idx val="35"/>
          <c:order val="35"/>
          <c:tx>
            <c:strRef>
              <c:f>'2015-2024 v EUR'!$A$37</c:f>
              <c:strCache>
                <c:ptCount val="1"/>
                <c:pt idx="0">
                  <c:v>IX.    SPREMEMBA STANJA
         SREDSTEV NA RAČUNIH
         (I. + IV. + VII. - II. - V. - VIII.)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hade val="51000"/>
                    <a:satMod val="130000"/>
                  </a:schemeClr>
                </a:gs>
                <a:gs pos="80000">
                  <a:schemeClr val="accent6">
                    <a:lumMod val="50000"/>
                    <a:shade val="93000"/>
                    <a:satMod val="130000"/>
                  </a:schemeClr>
                </a:gs>
                <a:gs pos="100000">
                  <a:schemeClr val="accent6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EUR'!$B$37:$K$37</c:f>
            </c:numRef>
          </c:val>
          <c:extLst>
            <c:ext xmlns:c16="http://schemas.microsoft.com/office/drawing/2014/chart" uri="{C3380CC4-5D6E-409C-BE32-E72D297353CC}">
              <c16:uniqueId val="{00000037-978F-4A61-A8A9-C19C0C8C6C5D}"/>
            </c:ext>
          </c:extLst>
        </c:ser>
        <c:ser>
          <c:idx val="36"/>
          <c:order val="36"/>
          <c:tx>
            <c:strRef>
              <c:f>'2015-2024 v EUR'!$A$38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1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1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EUR'!$B$38:$K$38</c:f>
            </c:numRef>
          </c:val>
          <c:extLst>
            <c:ext xmlns:c16="http://schemas.microsoft.com/office/drawing/2014/chart" uri="{C3380CC4-5D6E-409C-BE32-E72D297353CC}">
              <c16:uniqueId val="{00000038-978F-4A61-A8A9-C19C0C8C6C5D}"/>
            </c:ext>
          </c:extLst>
        </c:ser>
        <c:ser>
          <c:idx val="37"/>
          <c:order val="37"/>
          <c:tx>
            <c:strRef>
              <c:f>'2015-2024 v EUR'!$A$39</c:f>
              <c:strCache>
                <c:ptCount val="1"/>
                <c:pt idx="0">
                  <c:v>X.     NETO FINANCIRANJE
        (VI. + VII. - VIII. - IX. = - III.)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2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2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EUR'!$B$39:$K$39</c:f>
            </c:numRef>
          </c:val>
          <c:extLst>
            <c:ext xmlns:c16="http://schemas.microsoft.com/office/drawing/2014/chart" uri="{C3380CC4-5D6E-409C-BE32-E72D297353CC}">
              <c16:uniqueId val="{00000039-978F-4A61-A8A9-C19C0C8C6C5D}"/>
            </c:ext>
          </c:extLst>
        </c:ser>
        <c:ser>
          <c:idx val="38"/>
          <c:order val="38"/>
          <c:tx>
            <c:strRef>
              <c:f>'2015-2024 v EUR'!$A$40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lumMod val="70000"/>
                    <a:lumOff val="30000"/>
                    <a:shade val="51000"/>
                    <a:satMod val="130000"/>
                  </a:schemeClr>
                </a:gs>
                <a:gs pos="80000">
                  <a:schemeClr val="accent3">
                    <a:lumMod val="70000"/>
                    <a:lumOff val="30000"/>
                    <a:shade val="93000"/>
                    <a:satMod val="130000"/>
                  </a:schemeClr>
                </a:gs>
                <a:gs pos="100000">
                  <a:schemeClr val="accent3">
                    <a:lumMod val="70000"/>
                    <a:lumOff val="3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EUR'!$B$40:$K$40</c:f>
            </c:numRef>
          </c:val>
          <c:extLst>
            <c:ext xmlns:c16="http://schemas.microsoft.com/office/drawing/2014/chart" uri="{C3380CC4-5D6E-409C-BE32-E72D297353CC}">
              <c16:uniqueId val="{0000003A-978F-4A61-A8A9-C19C0C8C6C5D}"/>
            </c:ext>
          </c:extLst>
        </c:ser>
        <c:ser>
          <c:idx val="39"/>
          <c:order val="39"/>
          <c:tx>
            <c:strRef>
              <c:f>'2015-2024 v EUR'!$A$41</c:f>
              <c:strCache>
                <c:ptCount val="1"/>
                <c:pt idx="0">
                  <c:v>      Stanje sredstev na računih
      na 31. 12. preteklega leta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A0D412B-CBBD-4B82-A013-0974286567C4}" type="CELLRANGE">
                      <a:rPr lang="en-US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978F-4A61-A8A9-C19C0C8C6C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16AEED-6A96-4ED1-BC9A-F83BDE205B1D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78F-4A61-A8A9-C19C0C8C6C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D76FCE-4259-4BD6-8C81-AF3E6CC9358C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978F-4A61-A8A9-C19C0C8C6C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48814DE-6AE0-41BD-BCC3-41FE8118F5BC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978F-4A61-A8A9-C19C0C8C6C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066D3E-714C-4517-BF16-5A7E89D08A35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978F-4A61-A8A9-C19C0C8C6C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08EF903-7B36-4498-AFEE-A204C8073883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78F-4A61-A8A9-C19C0C8C6C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A5E410-FE1E-4F43-84D1-B00AE61DC41C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978F-4A61-A8A9-C19C0C8C6C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DCF36AA-AA62-49F4-BA9D-4410C6B923BE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978F-4A61-A8A9-C19C0C8C6C5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5D558D1-C3D6-4F61-A504-06F5C9EDAA34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978F-4A61-A8A9-C19C0C8C6C5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26B875C-443A-492A-AE2E-9CCCAC025550}" type="CELLRANGE">
                      <a:rPr lang="sl-SI"/>
                      <a:pPr/>
                      <a:t>[OBSEG CELIC]</a:t>
                    </a:fld>
                    <a:endParaRPr lang="sl-SI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978F-4A61-A8A9-C19C0C8C6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'2015-2024 v EUR'!$B$1:$K$1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'2015-2024 v EUR'!$B$41:$K$41</c:f>
              <c:numCache>
                <c:formatCode>#,##0.0,,_ ;[Red]\-#,##0.0,,</c:formatCode>
                <c:ptCount val="10"/>
                <c:pt idx="0">
                  <c:v>157671723</c:v>
                </c:pt>
                <c:pt idx="1">
                  <c:v>174286391</c:v>
                </c:pt>
                <c:pt idx="2">
                  <c:v>203640557</c:v>
                </c:pt>
                <c:pt idx="3">
                  <c:v>236156284</c:v>
                </c:pt>
                <c:pt idx="4">
                  <c:v>199536036</c:v>
                </c:pt>
                <c:pt idx="5">
                  <c:v>220665020</c:v>
                </c:pt>
                <c:pt idx="6">
                  <c:v>287714302</c:v>
                </c:pt>
                <c:pt idx="7">
                  <c:v>355071997</c:v>
                </c:pt>
                <c:pt idx="8">
                  <c:v>323266891.86000001</c:v>
                </c:pt>
                <c:pt idx="9">
                  <c:v>524537951.29000002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'2015-2024 v EUR'!$B$41:$K$41</c15:f>
                <c15:dlblRangeCache>
                  <c:ptCount val="10"/>
                  <c:pt idx="0">
                    <c:v>157,7 </c:v>
                  </c:pt>
                  <c:pt idx="1">
                    <c:v>174,3 </c:v>
                  </c:pt>
                  <c:pt idx="2">
                    <c:v>203,6 </c:v>
                  </c:pt>
                  <c:pt idx="3">
                    <c:v>236,2 </c:v>
                  </c:pt>
                  <c:pt idx="4">
                    <c:v>199,5 </c:v>
                  </c:pt>
                  <c:pt idx="5">
                    <c:v>220,7 </c:v>
                  </c:pt>
                  <c:pt idx="6">
                    <c:v>287,7 </c:v>
                  </c:pt>
                  <c:pt idx="7">
                    <c:v>355,1 </c:v>
                  </c:pt>
                  <c:pt idx="8">
                    <c:v>323,3 </c:v>
                  </c:pt>
                  <c:pt idx="9">
                    <c:v>524,5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B-978F-4A61-A8A9-C19C0C8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30"/>
        <c:shape val="box"/>
        <c:axId val="852720224"/>
        <c:axId val="852711224"/>
        <c:axId val="0"/>
      </c:bar3DChart>
      <c:catAx>
        <c:axId val="85272022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100" b="1"/>
                  <a:t>Leto</a:t>
                </a:r>
              </a:p>
            </c:rich>
          </c:tx>
          <c:layout>
            <c:manualLayout>
              <c:xMode val="edge"/>
              <c:yMode val="edge"/>
              <c:x val="0.52948308912719722"/>
              <c:y val="0.8807408413028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52711224"/>
        <c:crosses val="autoZero"/>
        <c:auto val="1"/>
        <c:lblAlgn val="ctr"/>
        <c:lblOffset val="100"/>
        <c:noMultiLvlLbl val="1"/>
      </c:catAx>
      <c:valAx>
        <c:axId val="85271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100" b="1"/>
                  <a:t>Vrednost</a:t>
                </a:r>
              </a:p>
            </c:rich>
          </c:tx>
          <c:layout>
            <c:manualLayout>
              <c:xMode val="edge"/>
              <c:yMode val="edge"/>
              <c:x val="2.6897072992458221E-2"/>
              <c:y val="0.36155929173294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52720224"/>
        <c:crosses val="autoZero"/>
        <c:crossBetween val="between"/>
        <c:majorUnit val="250000000"/>
        <c:dispUnits>
          <c:builtInUnit val="millions"/>
          <c:dispUnitsLbl>
            <c:layout>
              <c:manualLayout>
                <c:xMode val="edge"/>
                <c:yMode val="edge"/>
                <c:x val="3.2640067179330851E-2"/>
                <c:y val="0.1081210436930677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sl-SI" b="1"/>
                    <a:t>- v mio.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8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175260</xdr:rowOff>
    </xdr:from>
    <xdr:to>
      <xdr:col>11</xdr:col>
      <xdr:colOff>129540</xdr:colOff>
      <xdr:row>72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C681BAA-6AEE-9CE4-D1FF-E4FA4676A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Normal="100" workbookViewId="0">
      <pane xSplit="1" ySplit="1" topLeftCell="B3" activePane="bottomRight" state="frozen"/>
      <selection pane="topRight" activeCell="B1" sqref="B1"/>
      <selection pane="bottomLeft" activeCell="A6" sqref="A6"/>
      <selection pane="bottomRight"/>
    </sheetView>
  </sheetViews>
  <sheetFormatPr defaultRowHeight="15.6" x14ac:dyDescent="0.3"/>
  <cols>
    <col min="1" max="1" width="32.296875" customWidth="1"/>
    <col min="2" max="11" width="13.69921875" customWidth="1"/>
  </cols>
  <sheetData>
    <row r="1" spans="1:11" ht="16.2" thickBot="1" x14ac:dyDescent="0.35">
      <c r="A1" s="54" t="s">
        <v>39</v>
      </c>
      <c r="B1" s="21">
        <v>2015</v>
      </c>
      <c r="C1" s="21">
        <v>2016</v>
      </c>
      <c r="D1" s="22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ht="24.75" hidden="1" customHeight="1" thickBot="1" x14ac:dyDescent="0.35">
      <c r="A2" s="13" t="s">
        <v>0</v>
      </c>
      <c r="B2" s="23"/>
      <c r="C2" s="23"/>
      <c r="D2" s="24"/>
      <c r="E2" s="14"/>
      <c r="F2" s="14"/>
      <c r="G2" s="19"/>
      <c r="H2" s="19"/>
      <c r="I2" s="19"/>
      <c r="J2" s="20"/>
      <c r="K2" s="20"/>
    </row>
    <row r="3" spans="1:11" s="3" customFormat="1" ht="21.75" customHeight="1" x14ac:dyDescent="0.3">
      <c r="A3" s="2" t="s">
        <v>33</v>
      </c>
      <c r="B3" s="25">
        <f t="shared" ref="B3:D3" si="0">B5+B10+B12+B13+B14+B16</f>
        <v>2226375985</v>
      </c>
      <c r="C3" s="25">
        <f t="shared" si="0"/>
        <v>1901732402</v>
      </c>
      <c r="D3" s="25">
        <f t="shared" si="0"/>
        <v>1976659151</v>
      </c>
      <c r="E3" s="26">
        <f t="shared" ref="E3" si="1">E5+E10+E12+E13+E14+E16</f>
        <v>2154439029</v>
      </c>
      <c r="F3" s="26">
        <f t="shared" ref="F3:K3" si="2">F5+F10+F12+F13+F14+F16</f>
        <v>2232282059</v>
      </c>
      <c r="G3" s="26">
        <f t="shared" si="2"/>
        <v>2327120194</v>
      </c>
      <c r="H3" s="26">
        <f t="shared" si="2"/>
        <v>2498125299</v>
      </c>
      <c r="I3" s="26">
        <f t="shared" si="2"/>
        <v>2785628134</v>
      </c>
      <c r="J3" s="26">
        <f t="shared" ref="J3" si="3">J5+J10+J12+J13+J14+J16</f>
        <v>3309807205.6999993</v>
      </c>
      <c r="K3" s="26">
        <f t="shared" si="2"/>
        <v>3008619239.2900004</v>
      </c>
    </row>
    <row r="4" spans="1:11" ht="20.100000000000001" hidden="1" customHeight="1" x14ac:dyDescent="0.3">
      <c r="A4" s="18" t="s">
        <v>31</v>
      </c>
      <c r="B4" s="27">
        <f t="shared" ref="B4:D4" si="4">B5+B10</f>
        <v>1624658425</v>
      </c>
      <c r="C4" s="27">
        <f t="shared" si="4"/>
        <v>1678676974</v>
      </c>
      <c r="D4" s="27">
        <f t="shared" si="4"/>
        <v>1757599840</v>
      </c>
      <c r="E4" s="28">
        <f t="shared" ref="E4:K4" si="5">E5+E10</f>
        <v>1897285808</v>
      </c>
      <c r="F4" s="28">
        <f t="shared" si="5"/>
        <v>1939565940</v>
      </c>
      <c r="G4" s="28">
        <f t="shared" si="5"/>
        <v>2023180778</v>
      </c>
      <c r="H4" s="28">
        <f t="shared" si="5"/>
        <v>2087784953</v>
      </c>
      <c r="I4" s="28">
        <f t="shared" si="5"/>
        <v>2242235165</v>
      </c>
      <c r="J4" s="28">
        <f t="shared" ref="J4" si="6">J5+J10</f>
        <v>2387567559.4299998</v>
      </c>
      <c r="K4" s="28">
        <f t="shared" si="5"/>
        <v>2469106687.0700002</v>
      </c>
    </row>
    <row r="5" spans="1:11" hidden="1" x14ac:dyDescent="0.3">
      <c r="A5" s="15" t="s">
        <v>14</v>
      </c>
      <c r="B5" s="27">
        <f t="shared" ref="B5:D5" si="7">B6+B7+B8+B9</f>
        <v>1308310214</v>
      </c>
      <c r="C5" s="27">
        <f t="shared" si="7"/>
        <v>1358559064</v>
      </c>
      <c r="D5" s="27">
        <f t="shared" si="7"/>
        <v>1418514771</v>
      </c>
      <c r="E5" s="28">
        <f t="shared" ref="E5:K5" si="8">E6+E7+E8+E9</f>
        <v>1499882390</v>
      </c>
      <c r="F5" s="28">
        <f t="shared" si="8"/>
        <v>1557238752</v>
      </c>
      <c r="G5" s="28">
        <f t="shared" si="8"/>
        <v>1661851056</v>
      </c>
      <c r="H5" s="28">
        <f t="shared" si="8"/>
        <v>1698138559</v>
      </c>
      <c r="I5" s="28">
        <f t="shared" si="8"/>
        <v>1760267371</v>
      </c>
      <c r="J5" s="28">
        <f t="shared" ref="J5" si="9">J6+J7+J8+J9</f>
        <v>1885226765.7899997</v>
      </c>
      <c r="K5" s="28">
        <f t="shared" si="8"/>
        <v>1969604793.6700001</v>
      </c>
    </row>
    <row r="6" spans="1:11" x14ac:dyDescent="0.3">
      <c r="A6" s="15" t="s">
        <v>34</v>
      </c>
      <c r="B6" s="30">
        <v>1024977061</v>
      </c>
      <c r="C6" s="30">
        <v>1049487489</v>
      </c>
      <c r="D6" s="30">
        <v>1096669339</v>
      </c>
      <c r="E6" s="31">
        <v>1167111336</v>
      </c>
      <c r="F6" s="31">
        <v>1200496935</v>
      </c>
      <c r="G6" s="31">
        <v>1323466228</v>
      </c>
      <c r="H6" s="31">
        <v>1331312687</v>
      </c>
      <c r="I6" s="31">
        <v>1358664153</v>
      </c>
      <c r="J6" s="31">
        <v>1476344921</v>
      </c>
      <c r="K6" s="31">
        <v>1527117504</v>
      </c>
    </row>
    <row r="7" spans="1:11" hidden="1" x14ac:dyDescent="0.3">
      <c r="A7" s="15" t="s">
        <v>15</v>
      </c>
      <c r="B7" s="30">
        <v>235680880</v>
      </c>
      <c r="C7" s="30">
        <v>255905440</v>
      </c>
      <c r="D7" s="30">
        <v>273935730</v>
      </c>
      <c r="E7" s="31">
        <v>277440785</v>
      </c>
      <c r="F7" s="31">
        <v>295979498</v>
      </c>
      <c r="G7" s="31">
        <v>286944099</v>
      </c>
      <c r="H7" s="31">
        <v>316065190</v>
      </c>
      <c r="I7" s="31">
        <v>335476427</v>
      </c>
      <c r="J7" s="31">
        <v>345956654.32999998</v>
      </c>
      <c r="K7" s="31">
        <v>366716281.26999998</v>
      </c>
    </row>
    <row r="8" spans="1:11" hidden="1" x14ac:dyDescent="0.3">
      <c r="A8" s="15" t="s">
        <v>16</v>
      </c>
      <c r="B8" s="30">
        <v>47601728</v>
      </c>
      <c r="C8" s="30">
        <v>49111530</v>
      </c>
      <c r="D8" s="30">
        <v>48589803</v>
      </c>
      <c r="E8" s="31">
        <v>54144325</v>
      </c>
      <c r="F8" s="31">
        <v>60444430</v>
      </c>
      <c r="G8" s="31">
        <v>51185466</v>
      </c>
      <c r="H8" s="31">
        <v>50838577</v>
      </c>
      <c r="I8" s="31">
        <v>65435247</v>
      </c>
      <c r="J8" s="31">
        <v>61743561.109999999</v>
      </c>
      <c r="K8" s="31">
        <v>75475629.010000005</v>
      </c>
    </row>
    <row r="9" spans="1:11" hidden="1" x14ac:dyDescent="0.3">
      <c r="A9" s="15" t="s">
        <v>17</v>
      </c>
      <c r="B9" s="30">
        <v>50545</v>
      </c>
      <c r="C9" s="30">
        <v>4054605</v>
      </c>
      <c r="D9" s="30">
        <v>-680101</v>
      </c>
      <c r="E9" s="31">
        <v>1185944</v>
      </c>
      <c r="F9" s="31">
        <v>317889</v>
      </c>
      <c r="G9" s="31">
        <v>255263</v>
      </c>
      <c r="H9" s="31">
        <v>-77895</v>
      </c>
      <c r="I9" s="31">
        <v>691544</v>
      </c>
      <c r="J9" s="31">
        <v>1181629.3500000001</v>
      </c>
      <c r="K9" s="31">
        <v>295379.39</v>
      </c>
    </row>
    <row r="10" spans="1:11" hidden="1" x14ac:dyDescent="0.3">
      <c r="A10" s="15" t="s">
        <v>18</v>
      </c>
      <c r="B10" s="30">
        <v>316348211</v>
      </c>
      <c r="C10" s="30">
        <v>320117910</v>
      </c>
      <c r="D10" s="30">
        <v>339085069</v>
      </c>
      <c r="E10" s="31">
        <v>397403418</v>
      </c>
      <c r="F10" s="31">
        <v>382327188</v>
      </c>
      <c r="G10" s="31">
        <v>361329722</v>
      </c>
      <c r="H10" s="31">
        <v>389646394</v>
      </c>
      <c r="I10" s="31">
        <v>481967794</v>
      </c>
      <c r="J10" s="31">
        <v>502340793.63999999</v>
      </c>
      <c r="K10" s="31">
        <v>499501893.39999998</v>
      </c>
    </row>
    <row r="11" spans="1:11" hidden="1" x14ac:dyDescent="0.3">
      <c r="A11" s="15" t="s">
        <v>13</v>
      </c>
      <c r="B11" s="30">
        <v>915454</v>
      </c>
      <c r="C11" s="30">
        <v>1324834</v>
      </c>
      <c r="D11" s="30">
        <v>1579970</v>
      </c>
      <c r="E11" s="31">
        <v>831880</v>
      </c>
      <c r="F11" s="31">
        <v>4984461</v>
      </c>
      <c r="G11" s="31">
        <v>1809444</v>
      </c>
      <c r="H11" s="31">
        <v>611069</v>
      </c>
      <c r="I11" s="31">
        <v>1001639</v>
      </c>
      <c r="J11" s="31">
        <v>10854830.449999999</v>
      </c>
      <c r="K11" s="31">
        <v>17629372.57</v>
      </c>
    </row>
    <row r="12" spans="1:11" hidden="1" x14ac:dyDescent="0.3">
      <c r="A12" s="15" t="s">
        <v>19</v>
      </c>
      <c r="B12" s="30">
        <v>47425717</v>
      </c>
      <c r="C12" s="30">
        <v>49344563</v>
      </c>
      <c r="D12" s="30">
        <v>50991187</v>
      </c>
      <c r="E12" s="31">
        <v>68848463</v>
      </c>
      <c r="F12" s="31">
        <v>53910307</v>
      </c>
      <c r="G12" s="31">
        <v>67503093</v>
      </c>
      <c r="H12" s="31">
        <v>84146685</v>
      </c>
      <c r="I12" s="31">
        <v>67269734</v>
      </c>
      <c r="J12" s="31">
        <v>62413540.310000002</v>
      </c>
      <c r="K12" s="31">
        <v>76829951.650000006</v>
      </c>
    </row>
    <row r="13" spans="1:11" hidden="1" x14ac:dyDescent="0.3">
      <c r="A13" s="15" t="s">
        <v>20</v>
      </c>
      <c r="B13" s="30">
        <v>3194739</v>
      </c>
      <c r="C13" s="30">
        <v>2079099</v>
      </c>
      <c r="D13" s="30">
        <v>1445508</v>
      </c>
      <c r="E13" s="31">
        <v>5025209</v>
      </c>
      <c r="F13" s="31">
        <v>863834</v>
      </c>
      <c r="G13" s="31">
        <v>1783552</v>
      </c>
      <c r="H13" s="31">
        <v>3043294</v>
      </c>
      <c r="I13" s="31">
        <v>25625541</v>
      </c>
      <c r="J13" s="31">
        <v>10571917.35</v>
      </c>
      <c r="K13" s="31">
        <v>10427666.65</v>
      </c>
    </row>
    <row r="14" spans="1:11" hidden="1" x14ac:dyDescent="0.3">
      <c r="A14" s="15" t="s">
        <v>21</v>
      </c>
      <c r="B14" s="30">
        <v>547405111</v>
      </c>
      <c r="C14" s="30">
        <v>168809116</v>
      </c>
      <c r="D14" s="30">
        <v>163171966</v>
      </c>
      <c r="E14" s="31">
        <v>180598916</v>
      </c>
      <c r="F14" s="31">
        <v>234526513</v>
      </c>
      <c r="G14" s="31">
        <v>229364112</v>
      </c>
      <c r="H14" s="31">
        <v>319086118</v>
      </c>
      <c r="I14" s="31">
        <v>446163686</v>
      </c>
      <c r="J14" s="31">
        <v>844318940.37</v>
      </c>
      <c r="K14" s="31">
        <v>444513726.87</v>
      </c>
    </row>
    <row r="15" spans="1:11" ht="46.8" hidden="1" x14ac:dyDescent="0.3">
      <c r="A15" s="17" t="s">
        <v>22</v>
      </c>
      <c r="B15" s="32">
        <v>351538725</v>
      </c>
      <c r="C15" s="30">
        <v>46022275</v>
      </c>
      <c r="D15" s="30">
        <v>53170111</v>
      </c>
      <c r="E15" s="31">
        <v>66457342</v>
      </c>
      <c r="F15" s="31">
        <v>79706833</v>
      </c>
      <c r="G15" s="31">
        <v>78034543</v>
      </c>
      <c r="H15" s="31">
        <v>88765654</v>
      </c>
      <c r="I15" s="31">
        <v>135472527</v>
      </c>
      <c r="J15" s="31">
        <v>188295736.69</v>
      </c>
      <c r="K15" s="31">
        <v>72068068.200000003</v>
      </c>
    </row>
    <row r="16" spans="1:11" hidden="1" x14ac:dyDescent="0.3">
      <c r="A16" s="16" t="s">
        <v>23</v>
      </c>
      <c r="B16" s="33">
        <v>3691993</v>
      </c>
      <c r="C16" s="33">
        <v>2822650</v>
      </c>
      <c r="D16" s="33">
        <v>3450650</v>
      </c>
      <c r="E16" s="34">
        <v>2680633</v>
      </c>
      <c r="F16" s="34">
        <v>3415465</v>
      </c>
      <c r="G16" s="34">
        <v>5288659</v>
      </c>
      <c r="H16" s="34">
        <v>4064249</v>
      </c>
      <c r="I16" s="34">
        <v>4334008</v>
      </c>
      <c r="J16" s="34">
        <v>4935248.24</v>
      </c>
      <c r="K16" s="34">
        <v>7741207.0499999998</v>
      </c>
    </row>
    <row r="17" spans="1:11" s="3" customFormat="1" ht="21.75" customHeight="1" x14ac:dyDescent="0.3">
      <c r="A17" s="4" t="s">
        <v>35</v>
      </c>
      <c r="B17" s="35">
        <f t="shared" ref="B17:D17" si="10">B18+B20+B21+B22</f>
        <v>2197199928</v>
      </c>
      <c r="C17" s="35">
        <f t="shared" si="10"/>
        <v>1851875983</v>
      </c>
      <c r="D17" s="35">
        <f t="shared" si="10"/>
        <v>1950133345</v>
      </c>
      <c r="E17" s="36">
        <f t="shared" ref="E17:K17" si="11">E18+E20+E21+E22</f>
        <v>2198005264</v>
      </c>
      <c r="F17" s="36">
        <f t="shared" si="11"/>
        <v>2244159554</v>
      </c>
      <c r="G17" s="36">
        <f t="shared" si="11"/>
        <v>2295747224</v>
      </c>
      <c r="H17" s="36">
        <f t="shared" si="11"/>
        <v>2455289880</v>
      </c>
      <c r="I17" s="36">
        <f t="shared" si="11"/>
        <v>2887645589</v>
      </c>
      <c r="J17" s="36">
        <f t="shared" ref="J17" si="12">J18+J20+J21+J22</f>
        <v>3180460261.9600005</v>
      </c>
      <c r="K17" s="36">
        <f t="shared" si="11"/>
        <v>3244959123.7800002</v>
      </c>
    </row>
    <row r="18" spans="1:11" hidden="1" x14ac:dyDescent="0.3">
      <c r="A18" s="15" t="s">
        <v>24</v>
      </c>
      <c r="B18" s="30">
        <v>486007173</v>
      </c>
      <c r="C18" s="30">
        <v>487951786</v>
      </c>
      <c r="D18" s="30">
        <v>500801866</v>
      </c>
      <c r="E18" s="31">
        <v>543661246</v>
      </c>
      <c r="F18" s="31">
        <v>536157400</v>
      </c>
      <c r="G18" s="31">
        <v>545277072</v>
      </c>
      <c r="H18" s="31">
        <v>610012219</v>
      </c>
      <c r="I18" s="31">
        <v>633760348</v>
      </c>
      <c r="J18" s="31">
        <v>791628619.70000005</v>
      </c>
      <c r="K18" s="31">
        <v>779496477.83000004</v>
      </c>
    </row>
    <row r="19" spans="1:11" hidden="1" x14ac:dyDescent="0.3">
      <c r="A19" s="15" t="s">
        <v>25</v>
      </c>
      <c r="B19" s="30">
        <v>13773928</v>
      </c>
      <c r="C19" s="30">
        <v>10119512</v>
      </c>
      <c r="D19" s="30">
        <v>8035629</v>
      </c>
      <c r="E19" s="31">
        <v>7352658</v>
      </c>
      <c r="F19" s="31">
        <v>6617770</v>
      </c>
      <c r="G19" s="31">
        <v>6282589</v>
      </c>
      <c r="H19" s="31">
        <v>5420782</v>
      </c>
      <c r="I19" s="31">
        <v>6424704</v>
      </c>
      <c r="J19" s="31">
        <v>26493099.870000001</v>
      </c>
      <c r="K19" s="31">
        <v>35023522.859999999</v>
      </c>
    </row>
    <row r="20" spans="1:11" hidden="1" x14ac:dyDescent="0.3">
      <c r="A20" s="15" t="s">
        <v>26</v>
      </c>
      <c r="B20" s="30">
        <v>808759908</v>
      </c>
      <c r="C20" s="30">
        <v>835320221</v>
      </c>
      <c r="D20" s="30">
        <v>873175706</v>
      </c>
      <c r="E20" s="31">
        <v>906733741</v>
      </c>
      <c r="F20" s="31">
        <v>950998699</v>
      </c>
      <c r="G20" s="31">
        <v>939788303</v>
      </c>
      <c r="H20" s="31">
        <v>945930926</v>
      </c>
      <c r="I20" s="31">
        <v>1026837045</v>
      </c>
      <c r="J20" s="31">
        <v>1143744391.79</v>
      </c>
      <c r="K20" s="31">
        <v>1219442243.1900001</v>
      </c>
    </row>
    <row r="21" spans="1:11" hidden="1" x14ac:dyDescent="0.3">
      <c r="A21" s="15" t="s">
        <v>27</v>
      </c>
      <c r="B21" s="30">
        <v>828335169</v>
      </c>
      <c r="C21" s="30">
        <v>466315548</v>
      </c>
      <c r="D21" s="30">
        <v>512735740</v>
      </c>
      <c r="E21" s="31">
        <v>671211797</v>
      </c>
      <c r="F21" s="31">
        <v>679823629</v>
      </c>
      <c r="G21" s="31">
        <v>732330179</v>
      </c>
      <c r="H21" s="31">
        <v>820417115</v>
      </c>
      <c r="I21" s="31">
        <v>1143468625</v>
      </c>
      <c r="J21" s="31">
        <v>1154205182.9000001</v>
      </c>
      <c r="K21" s="31">
        <v>1153531301.9400001</v>
      </c>
    </row>
    <row r="22" spans="1:11" hidden="1" x14ac:dyDescent="0.3">
      <c r="A22" s="15" t="s">
        <v>28</v>
      </c>
      <c r="B22" s="33">
        <v>74097678</v>
      </c>
      <c r="C22" s="33">
        <v>62288428</v>
      </c>
      <c r="D22" s="33">
        <v>63420033</v>
      </c>
      <c r="E22" s="34">
        <v>76398480</v>
      </c>
      <c r="F22" s="34">
        <v>77179826</v>
      </c>
      <c r="G22" s="34">
        <v>78351670</v>
      </c>
      <c r="H22" s="34">
        <v>78929620</v>
      </c>
      <c r="I22" s="34">
        <v>83579571</v>
      </c>
      <c r="J22" s="34">
        <v>90882067.569999993</v>
      </c>
      <c r="K22" s="34">
        <v>92489100.819999993</v>
      </c>
    </row>
    <row r="23" spans="1:11" s="3" customFormat="1" ht="63.75" customHeight="1" thickBot="1" x14ac:dyDescent="0.35">
      <c r="A23" s="5" t="s">
        <v>36</v>
      </c>
      <c r="B23" s="37">
        <f t="shared" ref="B23:D23" si="13">B3-B17</f>
        <v>29176057</v>
      </c>
      <c r="C23" s="37">
        <f t="shared" si="13"/>
        <v>49856419</v>
      </c>
      <c r="D23" s="37">
        <f t="shared" si="13"/>
        <v>26525806</v>
      </c>
      <c r="E23" s="38">
        <f t="shared" ref="E23" si="14">E3-E17</f>
        <v>-43566235</v>
      </c>
      <c r="F23" s="38">
        <f t="shared" ref="F23:K23" si="15">F3-F17</f>
        <v>-11877495</v>
      </c>
      <c r="G23" s="38">
        <f t="shared" si="15"/>
        <v>31372970</v>
      </c>
      <c r="H23" s="38">
        <f t="shared" si="15"/>
        <v>42835419</v>
      </c>
      <c r="I23" s="38">
        <f t="shared" si="15"/>
        <v>-102017455</v>
      </c>
      <c r="J23" s="38">
        <f t="shared" ref="J23" si="16">J3-J17</f>
        <v>129346943.73999882</v>
      </c>
      <c r="K23" s="38">
        <f t="shared" si="15"/>
        <v>-236339884.48999977</v>
      </c>
    </row>
    <row r="24" spans="1:11" s="3" customFormat="1" ht="63.75" hidden="1" customHeight="1" thickBot="1" x14ac:dyDescent="0.35">
      <c r="A24" s="5" t="s">
        <v>1</v>
      </c>
      <c r="B24" s="37">
        <f t="shared" ref="B24:D24" si="17">(B3-B11)-(B17-B19)</f>
        <v>42034531</v>
      </c>
      <c r="C24" s="37">
        <f t="shared" si="17"/>
        <v>58651097</v>
      </c>
      <c r="D24" s="37">
        <f t="shared" si="17"/>
        <v>32981465</v>
      </c>
      <c r="E24" s="38">
        <f t="shared" ref="E24" si="18">(E3-E11)-(E17-E19)</f>
        <v>-37045457</v>
      </c>
      <c r="F24" s="38">
        <f t="shared" ref="F24:K24" si="19">(F3-F11)-(F17-F19)</f>
        <v>-10244186</v>
      </c>
      <c r="G24" s="38">
        <f t="shared" si="19"/>
        <v>35846115</v>
      </c>
      <c r="H24" s="38">
        <f t="shared" si="19"/>
        <v>47645132</v>
      </c>
      <c r="I24" s="38">
        <f t="shared" si="19"/>
        <v>-96594390</v>
      </c>
      <c r="J24" s="38">
        <f t="shared" ref="J24" si="20">(J3-J11)-(J17-J19)</f>
        <v>144985213.15999889</v>
      </c>
      <c r="K24" s="38">
        <f t="shared" si="19"/>
        <v>-218945734.19999981</v>
      </c>
    </row>
    <row r="25" spans="1:11" s="3" customFormat="1" ht="29.25" hidden="1" customHeight="1" thickBot="1" x14ac:dyDescent="0.35">
      <c r="A25" s="5" t="s">
        <v>2</v>
      </c>
      <c r="B25" s="37">
        <f t="shared" ref="B25:D25" si="21">(B5+B10)-(B18+B20)</f>
        <v>329891344</v>
      </c>
      <c r="C25" s="37">
        <f t="shared" si="21"/>
        <v>355404967</v>
      </c>
      <c r="D25" s="37">
        <f t="shared" si="21"/>
        <v>383622268</v>
      </c>
      <c r="E25" s="38">
        <f t="shared" ref="E25" si="22">(E5+E10)-(E18+E20)</f>
        <v>446890821</v>
      </c>
      <c r="F25" s="38">
        <f t="shared" ref="F25:K25" si="23">(F5+F10)-(F18+F20)</f>
        <v>452409841</v>
      </c>
      <c r="G25" s="38">
        <f t="shared" si="23"/>
        <v>538115403</v>
      </c>
      <c r="H25" s="38">
        <f t="shared" si="23"/>
        <v>531841808</v>
      </c>
      <c r="I25" s="38">
        <f t="shared" si="23"/>
        <v>581637772</v>
      </c>
      <c r="J25" s="38">
        <f t="shared" ref="J25" si="24">(J5+J10)-(J18+J20)</f>
        <v>452194547.93999982</v>
      </c>
      <c r="K25" s="38">
        <f t="shared" si="23"/>
        <v>470167966.05000019</v>
      </c>
    </row>
    <row r="26" spans="1:11" s="7" customFormat="1" ht="24.75" hidden="1" customHeight="1" thickBot="1" x14ac:dyDescent="0.35">
      <c r="A26" s="13" t="s">
        <v>3</v>
      </c>
      <c r="B26" s="39"/>
      <c r="C26" s="39"/>
      <c r="D26" s="39"/>
      <c r="E26" s="40"/>
      <c r="F26" s="40"/>
      <c r="G26" s="40"/>
      <c r="H26" s="40"/>
      <c r="I26" s="40"/>
      <c r="J26" s="41"/>
      <c r="K26" s="41"/>
    </row>
    <row r="27" spans="1:11" ht="45" hidden="1" customHeight="1" x14ac:dyDescent="0.3">
      <c r="A27" s="8" t="s">
        <v>4</v>
      </c>
      <c r="B27" s="42">
        <v>2537812</v>
      </c>
      <c r="C27" s="42">
        <v>1969734</v>
      </c>
      <c r="D27" s="42">
        <v>2308742</v>
      </c>
      <c r="E27" s="43">
        <v>1529961</v>
      </c>
      <c r="F27" s="43">
        <v>6514288</v>
      </c>
      <c r="G27" s="43">
        <v>1525521</v>
      </c>
      <c r="H27" s="43">
        <v>935662</v>
      </c>
      <c r="I27" s="43">
        <v>803787</v>
      </c>
      <c r="J27" s="43">
        <v>468882.89</v>
      </c>
      <c r="K27" s="43">
        <v>1076032.42</v>
      </c>
    </row>
    <row r="28" spans="1:11" ht="40.5" hidden="1" customHeight="1" x14ac:dyDescent="0.3">
      <c r="A28" s="9" t="s">
        <v>5</v>
      </c>
      <c r="B28" s="44">
        <v>7026022</v>
      </c>
      <c r="C28" s="44">
        <v>2616377</v>
      </c>
      <c r="D28" s="44">
        <v>529307</v>
      </c>
      <c r="E28" s="45">
        <v>5021059</v>
      </c>
      <c r="F28" s="45">
        <v>3953364</v>
      </c>
      <c r="G28" s="45">
        <v>3780827</v>
      </c>
      <c r="H28" s="45">
        <v>5678187</v>
      </c>
      <c r="I28" s="45">
        <v>2945309</v>
      </c>
      <c r="J28" s="45">
        <v>2309419.9300000002</v>
      </c>
      <c r="K28" s="45">
        <v>5850730.7699999996</v>
      </c>
    </row>
    <row r="29" spans="1:11" ht="50.25" hidden="1" customHeight="1" thickBot="1" x14ac:dyDescent="0.35">
      <c r="A29" s="10" t="s">
        <v>6</v>
      </c>
      <c r="B29" s="37">
        <f t="shared" ref="B29:D29" si="25">B27-B28</f>
        <v>-4488210</v>
      </c>
      <c r="C29" s="37">
        <f t="shared" si="25"/>
        <v>-646643</v>
      </c>
      <c r="D29" s="37">
        <f t="shared" si="25"/>
        <v>1779435</v>
      </c>
      <c r="E29" s="38">
        <f t="shared" ref="E29:K29" si="26">E27-E28</f>
        <v>-3491098</v>
      </c>
      <c r="F29" s="38">
        <f t="shared" si="26"/>
        <v>2560924</v>
      </c>
      <c r="G29" s="38">
        <f t="shared" si="26"/>
        <v>-2255306</v>
      </c>
      <c r="H29" s="38">
        <f t="shared" si="26"/>
        <v>-4742525</v>
      </c>
      <c r="I29" s="38">
        <f t="shared" si="26"/>
        <v>-2141522</v>
      </c>
      <c r="J29" s="38">
        <f t="shared" ref="J29" si="27">J27-J28</f>
        <v>-1840537.04</v>
      </c>
      <c r="K29" s="38">
        <f t="shared" si="26"/>
        <v>-4774698.3499999996</v>
      </c>
    </row>
    <row r="30" spans="1:11" ht="24.75" hidden="1" customHeight="1" thickBot="1" x14ac:dyDescent="0.35">
      <c r="A30" s="11" t="s">
        <v>7</v>
      </c>
      <c r="B30" s="39"/>
      <c r="C30" s="39"/>
      <c r="D30" s="39"/>
      <c r="E30" s="40"/>
      <c r="F30" s="40"/>
      <c r="G30" s="40"/>
      <c r="H30" s="40"/>
      <c r="I30" s="40"/>
      <c r="J30" s="41"/>
      <c r="K30" s="41"/>
    </row>
    <row r="31" spans="1:11" ht="21.75" hidden="1" customHeight="1" x14ac:dyDescent="0.3">
      <c r="A31" s="2" t="s">
        <v>8</v>
      </c>
      <c r="B31" s="46">
        <f>B32</f>
        <v>74791032</v>
      </c>
      <c r="C31" s="25">
        <f>C32</f>
        <v>72606704</v>
      </c>
      <c r="D31" s="25">
        <f>D32</f>
        <v>85444747</v>
      </c>
      <c r="E31" s="26">
        <f t="shared" ref="E31:K31" si="28">E32</f>
        <v>99260830</v>
      </c>
      <c r="F31" s="26">
        <f t="shared" si="28"/>
        <v>124123016</v>
      </c>
      <c r="G31" s="26">
        <f t="shared" si="28"/>
        <v>130311352</v>
      </c>
      <c r="H31" s="26">
        <f t="shared" si="28"/>
        <v>136887351</v>
      </c>
      <c r="I31" s="26">
        <f t="shared" si="28"/>
        <v>186880500</v>
      </c>
      <c r="J31" s="26">
        <f t="shared" si="28"/>
        <v>187369399.19999999</v>
      </c>
      <c r="K31" s="26">
        <f t="shared" si="28"/>
        <v>170874810.22999999</v>
      </c>
    </row>
    <row r="32" spans="1:11" ht="15" hidden="1" customHeight="1" x14ac:dyDescent="0.3">
      <c r="A32" s="15" t="s">
        <v>29</v>
      </c>
      <c r="B32" s="29">
        <v>74791032</v>
      </c>
      <c r="C32" s="29">
        <v>72606704</v>
      </c>
      <c r="D32" s="29">
        <v>85444747</v>
      </c>
      <c r="E32" s="47">
        <v>99260830</v>
      </c>
      <c r="F32" s="47">
        <v>124123016</v>
      </c>
      <c r="G32" s="47">
        <v>130311352</v>
      </c>
      <c r="H32" s="47">
        <v>136887351</v>
      </c>
      <c r="I32" s="47">
        <v>186880500</v>
      </c>
      <c r="J32" s="47">
        <v>187369399.19999999</v>
      </c>
      <c r="K32" s="47">
        <v>170874810.22999999</v>
      </c>
    </row>
    <row r="33" spans="1:11" ht="21.75" hidden="1" customHeight="1" x14ac:dyDescent="0.3">
      <c r="A33" s="4" t="s">
        <v>9</v>
      </c>
      <c r="B33" s="48">
        <f>B34</f>
        <v>80779490</v>
      </c>
      <c r="C33" s="35">
        <f>C34</f>
        <v>80779490</v>
      </c>
      <c r="D33" s="35">
        <f>D34</f>
        <v>80500935</v>
      </c>
      <c r="E33" s="36">
        <f t="shared" ref="E33:K33" si="29">E34</f>
        <v>89303360</v>
      </c>
      <c r="F33" s="36">
        <f t="shared" si="29"/>
        <v>90325898</v>
      </c>
      <c r="G33" s="36">
        <f t="shared" si="29"/>
        <v>94355389</v>
      </c>
      <c r="H33" s="36">
        <f t="shared" si="29"/>
        <v>103223347</v>
      </c>
      <c r="I33" s="36">
        <f t="shared" si="29"/>
        <v>117484272</v>
      </c>
      <c r="J33" s="36">
        <f t="shared" si="29"/>
        <v>110981942.59</v>
      </c>
      <c r="K33" s="36">
        <f t="shared" si="29"/>
        <v>133408964.56999999</v>
      </c>
    </row>
    <row r="34" spans="1:11" hidden="1" x14ac:dyDescent="0.3">
      <c r="A34" s="15" t="s">
        <v>30</v>
      </c>
      <c r="B34" s="29">
        <v>80779490</v>
      </c>
      <c r="C34" s="29">
        <v>80779490</v>
      </c>
      <c r="D34" s="29">
        <v>80500935</v>
      </c>
      <c r="E34" s="47">
        <v>89303360</v>
      </c>
      <c r="F34" s="47">
        <v>90325898</v>
      </c>
      <c r="G34" s="47">
        <v>94355389</v>
      </c>
      <c r="H34" s="47">
        <v>103223347</v>
      </c>
      <c r="I34" s="47">
        <v>117484272</v>
      </c>
      <c r="J34" s="47">
        <v>110981942.59</v>
      </c>
      <c r="K34" s="47">
        <v>133408964.56999999</v>
      </c>
    </row>
    <row r="35" spans="1:11" ht="34.5" hidden="1" customHeight="1" thickBot="1" x14ac:dyDescent="0.35">
      <c r="A35" s="10" t="s">
        <v>10</v>
      </c>
      <c r="B35" s="37">
        <f>B31-B33</f>
        <v>-5988458</v>
      </c>
      <c r="C35" s="37">
        <f>C31-C33</f>
        <v>-8172786</v>
      </c>
      <c r="D35" s="37">
        <f>D31-D33</f>
        <v>4943812</v>
      </c>
      <c r="E35" s="38">
        <f t="shared" ref="E35" si="30">E31-E33</f>
        <v>9957470</v>
      </c>
      <c r="F35" s="38">
        <f t="shared" ref="F35:K35" si="31">F31-F33</f>
        <v>33797118</v>
      </c>
      <c r="G35" s="38">
        <f t="shared" si="31"/>
        <v>35955963</v>
      </c>
      <c r="H35" s="38">
        <f t="shared" si="31"/>
        <v>33664004</v>
      </c>
      <c r="I35" s="38">
        <f t="shared" si="31"/>
        <v>69396228</v>
      </c>
      <c r="J35" s="38">
        <f t="shared" ref="J35" si="32">J31-J33</f>
        <v>76387456.609999985</v>
      </c>
      <c r="K35" s="38">
        <f t="shared" si="31"/>
        <v>37465845.659999996</v>
      </c>
    </row>
    <row r="36" spans="1:11" ht="16.2" hidden="1" customHeight="1" thickBot="1" x14ac:dyDescent="0.35">
      <c r="A36" s="6"/>
      <c r="B36" s="49"/>
      <c r="C36" s="49"/>
      <c r="D36" s="49"/>
      <c r="E36" s="50"/>
      <c r="F36" s="50"/>
      <c r="G36" s="50"/>
      <c r="H36" s="50"/>
      <c r="I36" s="50"/>
      <c r="J36" s="50"/>
      <c r="K36" s="50"/>
    </row>
    <row r="37" spans="1:11" ht="54.75" hidden="1" customHeight="1" thickBot="1" x14ac:dyDescent="0.35">
      <c r="A37" s="12" t="s">
        <v>11</v>
      </c>
      <c r="B37" s="51">
        <f t="shared" ref="B37:D37" si="33">B3+B27+B31-B17-B28-B33</f>
        <v>18699389</v>
      </c>
      <c r="C37" s="51">
        <f t="shared" si="33"/>
        <v>41036990</v>
      </c>
      <c r="D37" s="51">
        <f t="shared" si="33"/>
        <v>33249053</v>
      </c>
      <c r="E37" s="52">
        <f t="shared" ref="E37" si="34">E3+E27+E31-E17-E28-E33</f>
        <v>-37099863</v>
      </c>
      <c r="F37" s="52">
        <f t="shared" ref="F37:K37" si="35">F3+F27+F31-F17-F28-F33</f>
        <v>24480547</v>
      </c>
      <c r="G37" s="52">
        <f t="shared" si="35"/>
        <v>65073627</v>
      </c>
      <c r="H37" s="52">
        <f t="shared" si="35"/>
        <v>71756898</v>
      </c>
      <c r="I37" s="52">
        <f t="shared" si="35"/>
        <v>-34762749</v>
      </c>
      <c r="J37" s="52">
        <f t="shared" ref="J37" si="36">J3+J27+J31-J17-J28-J33</f>
        <v>203893863.30999848</v>
      </c>
      <c r="K37" s="52">
        <f t="shared" si="35"/>
        <v>-203648737.17999965</v>
      </c>
    </row>
    <row r="38" spans="1:11" ht="16.2" hidden="1" customHeight="1" thickBot="1" x14ac:dyDescent="0.35">
      <c r="A38" s="6"/>
      <c r="B38" s="49"/>
      <c r="C38" s="49"/>
      <c r="D38" s="49"/>
      <c r="E38" s="50"/>
      <c r="F38" s="50"/>
      <c r="G38" s="50"/>
      <c r="H38" s="50"/>
      <c r="I38" s="50"/>
      <c r="J38" s="50"/>
      <c r="K38" s="50"/>
    </row>
    <row r="39" spans="1:11" ht="34.5" hidden="1" customHeight="1" thickBot="1" x14ac:dyDescent="0.35">
      <c r="A39" s="12" t="s">
        <v>12</v>
      </c>
      <c r="B39" s="51">
        <f t="shared" ref="B39:D39" si="37">B29+B31-B33-B37</f>
        <v>-29176057</v>
      </c>
      <c r="C39" s="51">
        <f t="shared" si="37"/>
        <v>-49856419</v>
      </c>
      <c r="D39" s="51">
        <f t="shared" si="37"/>
        <v>-26525806</v>
      </c>
      <c r="E39" s="52">
        <f t="shared" ref="E39" si="38">E29+E31-E33-E37</f>
        <v>43566235</v>
      </c>
      <c r="F39" s="52">
        <f t="shared" ref="F39:K39" si="39">F29+F31-F33-F37</f>
        <v>11877495</v>
      </c>
      <c r="G39" s="52">
        <f t="shared" si="39"/>
        <v>-31372970</v>
      </c>
      <c r="H39" s="52">
        <f t="shared" si="39"/>
        <v>-42835419</v>
      </c>
      <c r="I39" s="52">
        <f t="shared" si="39"/>
        <v>102017455</v>
      </c>
      <c r="J39" s="52">
        <f t="shared" ref="J39" si="40">J29+J31-J33-J37</f>
        <v>-129346943.73999849</v>
      </c>
      <c r="K39" s="52">
        <f t="shared" si="39"/>
        <v>236339884.48999965</v>
      </c>
    </row>
    <row r="40" spans="1:11" ht="16.2" hidden="1" customHeight="1" thickBot="1" x14ac:dyDescent="0.35">
      <c r="A40" s="6"/>
      <c r="B40" s="49"/>
      <c r="C40" s="49"/>
      <c r="D40" s="49"/>
      <c r="E40" s="50"/>
      <c r="F40" s="50"/>
      <c r="G40" s="50"/>
      <c r="H40" s="50"/>
      <c r="I40" s="50"/>
      <c r="J40" s="50"/>
      <c r="K40" s="50"/>
    </row>
    <row r="41" spans="1:11" ht="34.5" customHeight="1" thickBot="1" x14ac:dyDescent="0.35">
      <c r="A41" s="12" t="s">
        <v>37</v>
      </c>
      <c r="B41" s="51">
        <v>157671723</v>
      </c>
      <c r="C41" s="51">
        <v>174286391</v>
      </c>
      <c r="D41" s="51">
        <v>203640557</v>
      </c>
      <c r="E41" s="53">
        <v>236156284</v>
      </c>
      <c r="F41" s="53">
        <v>199536036</v>
      </c>
      <c r="G41" s="53">
        <v>220665020</v>
      </c>
      <c r="H41" s="53">
        <v>287714302</v>
      </c>
      <c r="I41" s="53">
        <v>355071997</v>
      </c>
      <c r="J41" s="53">
        <v>323266891.86000001</v>
      </c>
      <c r="K41" s="53">
        <v>524537951.29000002</v>
      </c>
    </row>
  </sheetData>
  <phoneticPr fontId="0" type="noConversion"/>
  <pageMargins left="0.59055118110236227" right="0.19685039370078741" top="0.31496062992125984" bottom="0.35433070866141736" header="0.15748031496062992" footer="0.19685039370078741"/>
  <pageSetup paperSize="9" scale="68" orientation="landscape" verticalDpi="360" r:id="rId1"/>
  <headerFooter alignWithMargins="0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0CCA7-F12E-45E8-BBA7-08F6EC2425E1}">
  <dimension ref="A1:K6"/>
  <sheetViews>
    <sheetView tabSelected="1" workbookViewId="0"/>
  </sheetViews>
  <sheetFormatPr defaultRowHeight="15.6" x14ac:dyDescent="0.3"/>
  <cols>
    <col min="1" max="1" width="31.3984375" bestFit="1" customWidth="1"/>
  </cols>
  <sheetData>
    <row r="1" spans="1:11" x14ac:dyDescent="0.3">
      <c r="A1" s="66" t="s">
        <v>39</v>
      </c>
      <c r="B1" s="55">
        <v>2015</v>
      </c>
      <c r="C1" s="55">
        <v>2016</v>
      </c>
      <c r="D1" s="56">
        <v>2017</v>
      </c>
      <c r="E1" s="57">
        <v>2018</v>
      </c>
      <c r="F1" s="57">
        <v>2019</v>
      </c>
      <c r="G1" s="57">
        <v>2020</v>
      </c>
      <c r="H1" s="57">
        <v>2021</v>
      </c>
      <c r="I1" s="57">
        <v>2022</v>
      </c>
      <c r="J1" s="57">
        <v>2023</v>
      </c>
      <c r="K1" s="57">
        <v>2024</v>
      </c>
    </row>
    <row r="2" spans="1:11" x14ac:dyDescent="0.3">
      <c r="A2" s="67" t="s">
        <v>33</v>
      </c>
      <c r="B2" s="64">
        <v>2226375985</v>
      </c>
      <c r="C2" s="64">
        <v>1901732402</v>
      </c>
      <c r="D2" s="64">
        <v>1976659151</v>
      </c>
      <c r="E2" s="65">
        <v>2154439029</v>
      </c>
      <c r="F2" s="65">
        <v>2232282059</v>
      </c>
      <c r="G2" s="65">
        <v>2327120194</v>
      </c>
      <c r="H2" s="65">
        <v>2498125299</v>
      </c>
      <c r="I2" s="65">
        <v>2785628134</v>
      </c>
      <c r="J2" s="65">
        <v>3309807205.6999993</v>
      </c>
      <c r="K2" s="65">
        <v>3008619239.29</v>
      </c>
    </row>
    <row r="3" spans="1:11" x14ac:dyDescent="0.3">
      <c r="A3" s="68" t="s">
        <v>34</v>
      </c>
      <c r="B3" s="60">
        <v>1024977061</v>
      </c>
      <c r="C3" s="60">
        <v>1049487489</v>
      </c>
      <c r="D3" s="60">
        <v>1096669339</v>
      </c>
      <c r="E3" s="61">
        <v>1167111336</v>
      </c>
      <c r="F3" s="61">
        <v>1200496935</v>
      </c>
      <c r="G3" s="61">
        <v>1323466228</v>
      </c>
      <c r="H3" s="61">
        <v>1331312687</v>
      </c>
      <c r="I3" s="61">
        <v>1358664153</v>
      </c>
      <c r="J3" s="61">
        <v>1476344921</v>
      </c>
      <c r="K3" s="61">
        <v>1527117504</v>
      </c>
    </row>
    <row r="4" spans="1:11" x14ac:dyDescent="0.3">
      <c r="A4" s="69" t="s">
        <v>35</v>
      </c>
      <c r="B4" s="58">
        <v>2197199928</v>
      </c>
      <c r="C4" s="58">
        <v>1851875983</v>
      </c>
      <c r="D4" s="58">
        <v>1950133345</v>
      </c>
      <c r="E4" s="59">
        <v>2198005264</v>
      </c>
      <c r="F4" s="59">
        <v>2244159554</v>
      </c>
      <c r="G4" s="59">
        <v>2295747224</v>
      </c>
      <c r="H4" s="59">
        <v>2455289880</v>
      </c>
      <c r="I4" s="59">
        <v>2887645589</v>
      </c>
      <c r="J4" s="59">
        <v>3180460261.9600005</v>
      </c>
      <c r="K4" s="59">
        <v>3244959123.7800002</v>
      </c>
    </row>
    <row r="5" spans="1:11" ht="46.8" x14ac:dyDescent="0.3">
      <c r="A5" s="70" t="s">
        <v>32</v>
      </c>
      <c r="B5" s="58">
        <v>29176057</v>
      </c>
      <c r="C5" s="58">
        <v>49856419</v>
      </c>
      <c r="D5" s="58">
        <v>26525806</v>
      </c>
      <c r="E5" s="59">
        <v>-43566235</v>
      </c>
      <c r="F5" s="59">
        <v>-11877495</v>
      </c>
      <c r="G5" s="59">
        <v>31372970</v>
      </c>
      <c r="H5" s="59">
        <v>42835419</v>
      </c>
      <c r="I5" s="59">
        <v>-102017455</v>
      </c>
      <c r="J5" s="59">
        <v>129346943.73999882</v>
      </c>
      <c r="K5" s="59">
        <v>-236339884.49000001</v>
      </c>
    </row>
    <row r="6" spans="1:11" ht="31.2" x14ac:dyDescent="0.3">
      <c r="A6" s="71" t="s">
        <v>38</v>
      </c>
      <c r="B6" s="62">
        <v>157671723</v>
      </c>
      <c r="C6" s="62">
        <v>174286391</v>
      </c>
      <c r="D6" s="62">
        <v>203640557</v>
      </c>
      <c r="E6" s="63">
        <v>236156284</v>
      </c>
      <c r="F6" s="63">
        <v>199536036</v>
      </c>
      <c r="G6" s="63">
        <v>220665020</v>
      </c>
      <c r="H6" s="63">
        <v>287714302</v>
      </c>
      <c r="I6" s="63">
        <v>355071997</v>
      </c>
      <c r="J6" s="63">
        <v>323266891.86000001</v>
      </c>
      <c r="K6" s="63">
        <v>524537951.29000002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2015-2024 v EUR</vt:lpstr>
      <vt:lpstr>Tabela</vt:lpstr>
      <vt:lpstr>'2015-2024 v EUR'!Tiskanje_naslovov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2025-04-15T08:59:11Z</cp:lastPrinted>
  <dcterms:created xsi:type="dcterms:W3CDTF">2010-05-10T14:10:09Z</dcterms:created>
  <dcterms:modified xsi:type="dcterms:W3CDTF">2025-10-07T11:02:42Z</dcterms:modified>
</cp:coreProperties>
</file>