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P-SSFLS\Skupni\Objava podatkov na internetu\Statistika\Bilance proračunov občin\"/>
    </mc:Choice>
  </mc:AlternateContent>
  <xr:revisionPtr revIDLastSave="0" documentId="13_ncr:1_{04EC1282-8EAC-4E26-BE03-36C81BF812A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09-2018 v EUR" sheetId="1" r:id="rId1"/>
  </sheets>
  <definedNames>
    <definedName name="_xlnm.Print_Titles" localSheetId="0">'2009-2018 v EUR'!$1:$4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  <c r="K34" i="1"/>
  <c r="K38" i="1" s="1"/>
  <c r="K32" i="1"/>
  <c r="K20" i="1"/>
  <c r="K8" i="1"/>
  <c r="K28" i="1" s="1"/>
  <c r="K7" i="1"/>
  <c r="K6" i="1"/>
  <c r="K40" i="1" s="1"/>
  <c r="J40" i="1"/>
  <c r="J42" i="1" s="1"/>
  <c r="J36" i="1"/>
  <c r="J34" i="1"/>
  <c r="J38" i="1" s="1"/>
  <c r="J32" i="1"/>
  <c r="J20" i="1"/>
  <c r="J8" i="1"/>
  <c r="J28" i="1" s="1"/>
  <c r="J7" i="1"/>
  <c r="J6" i="1"/>
  <c r="J26" i="1" s="1"/>
  <c r="I36" i="1"/>
  <c r="I38" i="1" s="1"/>
  <c r="I34" i="1"/>
  <c r="I32" i="1"/>
  <c r="I20" i="1"/>
  <c r="I8" i="1"/>
  <c r="I28" i="1" s="1"/>
  <c r="H36" i="1"/>
  <c r="H34" i="1"/>
  <c r="H32" i="1"/>
  <c r="H20" i="1"/>
  <c r="H8" i="1"/>
  <c r="H7" i="1" s="1"/>
  <c r="B32" i="1"/>
  <c r="B34" i="1"/>
  <c r="B36" i="1"/>
  <c r="G36" i="1"/>
  <c r="G34" i="1"/>
  <c r="G38" i="1" s="1"/>
  <c r="G32" i="1"/>
  <c r="G20" i="1"/>
  <c r="G8" i="1"/>
  <c r="G28" i="1" s="1"/>
  <c r="B8" i="1"/>
  <c r="B28" i="1" s="1"/>
  <c r="C8" i="1"/>
  <c r="C28" i="1" s="1"/>
  <c r="C6" i="1"/>
  <c r="D8" i="1"/>
  <c r="D6" i="1" s="1"/>
  <c r="E8" i="1"/>
  <c r="E28" i="1" s="1"/>
  <c r="E6" i="1"/>
  <c r="F8" i="1"/>
  <c r="F7" i="1" s="1"/>
  <c r="B20" i="1"/>
  <c r="C20" i="1"/>
  <c r="D20" i="1"/>
  <c r="E20" i="1"/>
  <c r="E26" i="1" s="1"/>
  <c r="F20" i="1"/>
  <c r="C32" i="1"/>
  <c r="D32" i="1"/>
  <c r="E32" i="1"/>
  <c r="F32" i="1"/>
  <c r="C34" i="1"/>
  <c r="D34" i="1"/>
  <c r="E34" i="1"/>
  <c r="F34" i="1"/>
  <c r="C36" i="1"/>
  <c r="D36" i="1"/>
  <c r="E36" i="1"/>
  <c r="E38" i="1" s="1"/>
  <c r="F36" i="1"/>
  <c r="F38" i="1" s="1"/>
  <c r="E7" i="1"/>
  <c r="E27" i="1"/>
  <c r="F6" i="1"/>
  <c r="K42" i="1" l="1"/>
  <c r="K26" i="1"/>
  <c r="K27" i="1"/>
  <c r="J27" i="1"/>
  <c r="I7" i="1"/>
  <c r="C7" i="1"/>
  <c r="C38" i="1"/>
  <c r="B38" i="1"/>
  <c r="B7" i="1"/>
  <c r="D7" i="1"/>
  <c r="D28" i="1"/>
  <c r="C26" i="1"/>
  <c r="F40" i="1"/>
  <c r="F42" i="1" s="1"/>
  <c r="E40" i="1"/>
  <c r="E42" i="1" s="1"/>
  <c r="D38" i="1"/>
  <c r="G7" i="1"/>
  <c r="H38" i="1"/>
  <c r="I6" i="1"/>
  <c r="I40" i="1" s="1"/>
  <c r="I42" i="1" s="1"/>
  <c r="D40" i="1"/>
  <c r="D42" i="1" s="1"/>
  <c r="D27" i="1"/>
  <c r="D26" i="1"/>
  <c r="G6" i="1"/>
  <c r="F26" i="1"/>
  <c r="F27" i="1"/>
  <c r="C40" i="1"/>
  <c r="C42" i="1" s="1"/>
  <c r="H28" i="1"/>
  <c r="C27" i="1"/>
  <c r="H6" i="1"/>
  <c r="B6" i="1"/>
  <c r="F28" i="1"/>
  <c r="I27" i="1" l="1"/>
  <c r="I26" i="1"/>
  <c r="B40" i="1"/>
  <c r="B42" i="1" s="1"/>
  <c r="B26" i="1"/>
  <c r="B27" i="1"/>
  <c r="H40" i="1"/>
  <c r="H42" i="1" s="1"/>
  <c r="H26" i="1"/>
  <c r="H27" i="1"/>
  <c r="G40" i="1"/>
  <c r="G42" i="1" s="1"/>
  <c r="G27" i="1"/>
  <c r="G26" i="1"/>
</calcChain>
</file>

<file path=xl/sharedStrings.xml><?xml version="1.0" encoding="utf-8"?>
<sst xmlns="http://schemas.openxmlformats.org/spreadsheetml/2006/main" count="39" uniqueCount="39">
  <si>
    <t>A. BILANCA PRIHODKOV IN ODHODKOV</t>
  </si>
  <si>
    <t>II.   SKUPAJ   ODHODKI</t>
  </si>
  <si>
    <t>III.  PRORAČUNSKI PRESEŽEK
       (PRORAČUNSKI PRIMANJKLJAJ)
       (I. - II.)</t>
  </si>
  <si>
    <t xml:space="preserve">       PRIMARNI PRESEŽEK (PRIMANJKLJAJ)
       (Skupaj prihodki brez prihodkov od obresti minus
       odhodki brez plačil obresti)</t>
  </si>
  <si>
    <t xml:space="preserve">       TEKOČI PRESEŽEK (PRIMANJKLJAJ)</t>
  </si>
  <si>
    <t>B. RAČUN FINANČNIH TERJATEV IN NALOŽB</t>
  </si>
  <si>
    <t>IV. PREJETA VRAČILA DANIH POSOJIL IN
      PRODAJA KAPITALSKIH DELEŽEV</t>
  </si>
  <si>
    <t>V.  DANA POSOJILA IN POVEČANJE
      KAPITALSKIH DELEŽEV</t>
  </si>
  <si>
    <t>VI.  PREJETA MINUS DANA POSOJILA
       IN SPREMEMBE KAPITALSKIH
       DELEŽEV (IV. - V.)</t>
  </si>
  <si>
    <t>C. RAČUN FINANCIRANJA</t>
  </si>
  <si>
    <t>VII.  ZADOLŽEVANJE</t>
  </si>
  <si>
    <t>VIII. ODPLAČILA DOLGA</t>
  </si>
  <si>
    <t xml:space="preserve">          NETO ZADOLŽEVANJE
          (VII. - VIII.)</t>
  </si>
  <si>
    <t>IX.    SPREMEMBA STANJA
         SREDSTEV NA RAČUNIH
         (I. + IV. + VII. - II. - V. - VIII.)</t>
  </si>
  <si>
    <t>X.     NETO FINANCIRANJE
        (VI. + VII. - VIII. - IX. = - III.)</t>
  </si>
  <si>
    <t>- v EUR</t>
  </si>
  <si>
    <t xml:space="preserve">      1. Davčni prihodki (70)</t>
  </si>
  <si>
    <t xml:space="preserve">           Davki na dohodek in dobiček (700)</t>
  </si>
  <si>
    <t xml:space="preserve">           Davki na premoženje (703)</t>
  </si>
  <si>
    <t xml:space="preserve">           Domači davki na blago in storitve (704)</t>
  </si>
  <si>
    <t xml:space="preserve">           Drugi davki in prispevki (706)</t>
  </si>
  <si>
    <t xml:space="preserve">      2. Nedavčni prihodki (71)</t>
  </si>
  <si>
    <t xml:space="preserve">      v tem: Prihodki od obresti (7102)</t>
  </si>
  <si>
    <t xml:space="preserve">      3. Kapitalski prihodki (72)</t>
  </si>
  <si>
    <t xml:space="preserve">      4. Prejete donacije (73)</t>
  </si>
  <si>
    <t xml:space="preserve">      5. Transferni prihodki (74)</t>
  </si>
  <si>
    <t xml:space="preserve">      v tem: Prejeta sredstva iz DP iz sredstev proračuna EU in
                iz drugih držav (741)</t>
  </si>
  <si>
    <t xml:space="preserve">      6. Prejeta sredstva iz EU in iz drugih držav (78)</t>
  </si>
  <si>
    <t xml:space="preserve">     Tekoči odhodki (40)</t>
  </si>
  <si>
    <t xml:space="preserve">     v tem: Plačila obresti (403)</t>
  </si>
  <si>
    <t xml:space="preserve">     Tekoči transferi (41)</t>
  </si>
  <si>
    <t xml:space="preserve">     Investicijski odhodki (42)</t>
  </si>
  <si>
    <t xml:space="preserve">     Investicijski transferi (43)</t>
  </si>
  <si>
    <t xml:space="preserve">         Domače zadolževanje (500)</t>
  </si>
  <si>
    <t xml:space="preserve">         Odplačila domačega dolga (550)</t>
  </si>
  <si>
    <t>I.  SKUPAJ  PRIHODKI</t>
  </si>
  <si>
    <t xml:space="preserve">   TEKOČI PRIHODKI (70 + 71)</t>
  </si>
  <si>
    <t xml:space="preserve">         STANJE SREDSTEV NA RAČUNIH
         NA 31. 12. PRETEKLEGA LETA</t>
  </si>
  <si>
    <t>BILANCE PRORAČUNOV OBČIN OD LETA 2009 DO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</si>
</sst>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2"/>
      <name val="Times New Roman"/>
      <charset val="238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64" fontId="4" fillId="0" borderId="4" xfId="0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4" xfId="0" applyNumberFormat="1" applyBorder="1"/>
    <xf numFmtId="164" fontId="4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2" fillId="0" borderId="0" xfId="0" applyFont="1"/>
    <xf numFmtId="164" fontId="2" fillId="0" borderId="3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4" fontId="0" fillId="0" borderId="0" xfId="0" applyNumberFormat="1"/>
    <xf numFmtId="164" fontId="0" fillId="0" borderId="7" xfId="0" applyNumberFormat="1" applyBorder="1"/>
    <xf numFmtId="164" fontId="2" fillId="0" borderId="2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0" xfId="0" applyFont="1" applyBorder="1"/>
    <xf numFmtId="0" fontId="5" fillId="0" borderId="10" xfId="0" quotePrefix="1" applyFont="1" applyBorder="1" applyAlignment="1">
      <alignment horizontal="right"/>
    </xf>
    <xf numFmtId="0" fontId="2" fillId="0" borderId="3" xfId="0" applyFont="1" applyBorder="1" applyAlignment="1">
      <alignment vertical="center"/>
    </xf>
    <xf numFmtId="0" fontId="5" fillId="0" borderId="4" xfId="0" applyFont="1" applyBorder="1"/>
    <xf numFmtId="0" fontId="5" fillId="0" borderId="4" xfId="0" applyFont="1" applyBorder="1" applyAlignment="1">
      <alignment wrapText="1"/>
    </xf>
    <xf numFmtId="0" fontId="5" fillId="0" borderId="5" xfId="0" applyFont="1" applyBorder="1"/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wrapText="1"/>
    </xf>
    <xf numFmtId="0" fontId="3" fillId="0" borderId="10" xfId="0" applyFont="1" applyBorder="1" applyAlignment="1">
      <alignment vertical="center"/>
    </xf>
    <xf numFmtId="0" fontId="2" fillId="0" borderId="2" xfId="0" applyFont="1" applyBorder="1" applyAlignment="1">
      <alignment wrapText="1"/>
    </xf>
    <xf numFmtId="164" fontId="0" fillId="0" borderId="11" xfId="0" applyNumberForma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3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5" fillId="0" borderId="4" xfId="1" applyNumberFormat="1" applyBorder="1" applyAlignment="1">
      <alignment horizontal="right"/>
    </xf>
    <xf numFmtId="164" fontId="5" fillId="0" borderId="11" xfId="1" applyNumberFormat="1" applyBorder="1" applyAlignment="1">
      <alignment horizontal="right"/>
    </xf>
    <xf numFmtId="164" fontId="2" fillId="0" borderId="3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5" fillId="0" borderId="4" xfId="1" applyNumberFormat="1" applyBorder="1"/>
    <xf numFmtId="164" fontId="2" fillId="0" borderId="2" xfId="1" applyNumberFormat="1" applyFont="1" applyBorder="1" applyAlignment="1">
      <alignment horizontal="right" vertical="center"/>
    </xf>
  </cellXfs>
  <cellStyles count="2">
    <cellStyle name="Navadno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K1"/>
    </sheetView>
  </sheetViews>
  <sheetFormatPr defaultRowHeight="15.6" x14ac:dyDescent="0.3"/>
  <cols>
    <col min="1" max="1" width="53.69921875" customWidth="1"/>
    <col min="2" max="11" width="13.69921875" customWidth="1"/>
  </cols>
  <sheetData>
    <row r="1" spans="1:11" ht="48.75" customHeight="1" x14ac:dyDescent="0.3">
      <c r="A1" s="44" t="s">
        <v>38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3">
      <c r="B2" s="22"/>
      <c r="C2" s="22"/>
      <c r="D2" s="22"/>
      <c r="E2" s="22"/>
      <c r="F2" s="23"/>
      <c r="G2" s="23"/>
      <c r="H2" s="23"/>
      <c r="I2" s="23"/>
      <c r="J2" s="23"/>
      <c r="K2" s="22"/>
    </row>
    <row r="3" spans="1:11" ht="16.2" thickBot="1" x14ac:dyDescent="0.35">
      <c r="B3" s="24"/>
      <c r="C3" s="24"/>
      <c r="D3" s="24"/>
      <c r="E3" s="24"/>
      <c r="F3" s="24"/>
      <c r="G3" s="24"/>
      <c r="H3" s="24"/>
      <c r="I3" s="24"/>
      <c r="J3" s="24"/>
      <c r="K3" s="25" t="s">
        <v>15</v>
      </c>
    </row>
    <row r="4" spans="1:11" ht="16.2" thickBot="1" x14ac:dyDescent="0.35">
      <c r="A4" s="1"/>
      <c r="B4" s="3">
        <v>2009</v>
      </c>
      <c r="C4" s="3">
        <v>2010</v>
      </c>
      <c r="D4" s="3">
        <v>2011</v>
      </c>
      <c r="E4" s="3">
        <v>2012</v>
      </c>
      <c r="F4" s="2">
        <v>2013</v>
      </c>
      <c r="G4" s="3">
        <v>2014</v>
      </c>
      <c r="H4" s="3">
        <v>2015</v>
      </c>
      <c r="I4" s="3">
        <v>2016</v>
      </c>
      <c r="J4" s="2">
        <v>2017</v>
      </c>
      <c r="K4" s="2">
        <v>2018</v>
      </c>
    </row>
    <row r="5" spans="1:11" ht="24.75" customHeight="1" thickBot="1" x14ac:dyDescent="0.35">
      <c r="A5" s="21" t="s">
        <v>0</v>
      </c>
      <c r="B5" s="41"/>
      <c r="C5" s="42"/>
      <c r="D5" s="42"/>
      <c r="E5" s="42"/>
      <c r="F5" s="42"/>
      <c r="G5" s="42"/>
      <c r="H5" s="42"/>
      <c r="I5" s="42"/>
      <c r="J5" s="43"/>
      <c r="K5" s="42"/>
    </row>
    <row r="6" spans="1:11" s="5" customFormat="1" ht="21.75" customHeight="1" x14ac:dyDescent="0.3">
      <c r="A6" s="26" t="s">
        <v>35</v>
      </c>
      <c r="B6" s="4">
        <f t="shared" ref="B6:K6" si="0">B8+B13+B15+B16+B17+B19</f>
        <v>2036559458</v>
      </c>
      <c r="C6" s="4">
        <f t="shared" si="0"/>
        <v>2180402951</v>
      </c>
      <c r="D6" s="4">
        <f t="shared" si="0"/>
        <v>2061173030</v>
      </c>
      <c r="E6" s="4">
        <f t="shared" si="0"/>
        <v>2080068830</v>
      </c>
      <c r="F6" s="4">
        <f t="shared" si="0"/>
        <v>2016221279</v>
      </c>
      <c r="G6" s="4">
        <f t="shared" si="0"/>
        <v>2204562100</v>
      </c>
      <c r="H6" s="4">
        <f t="shared" si="0"/>
        <v>2226375985</v>
      </c>
      <c r="I6" s="4">
        <f t="shared" ref="I6:K6" si="1">I8+I13+I15+I16+I17+I19</f>
        <v>1901732402</v>
      </c>
      <c r="J6" s="4">
        <f t="shared" si="1"/>
        <v>1976659151</v>
      </c>
      <c r="K6" s="4">
        <f t="shared" si="1"/>
        <v>2154439029</v>
      </c>
    </row>
    <row r="7" spans="1:11" ht="20.100000000000001" customHeight="1" x14ac:dyDescent="0.3">
      <c r="A7" s="27" t="s">
        <v>36</v>
      </c>
      <c r="B7" s="6">
        <f t="shared" ref="B7:K7" si="2">B8+B13</f>
        <v>1551474178</v>
      </c>
      <c r="C7" s="6">
        <f t="shared" si="2"/>
        <v>1712219167</v>
      </c>
      <c r="D7" s="6">
        <f t="shared" si="2"/>
        <v>1745069293</v>
      </c>
      <c r="E7" s="6">
        <f t="shared" si="2"/>
        <v>1736116161</v>
      </c>
      <c r="F7" s="6">
        <f t="shared" si="2"/>
        <v>1693331795</v>
      </c>
      <c r="G7" s="6">
        <f t="shared" si="2"/>
        <v>1699006185</v>
      </c>
      <c r="H7" s="6">
        <f t="shared" si="2"/>
        <v>1624658425</v>
      </c>
      <c r="I7" s="6">
        <f t="shared" ref="I7:K7" si="3">I8+I13</f>
        <v>1678676974</v>
      </c>
      <c r="J7" s="6">
        <f t="shared" si="3"/>
        <v>1757599840</v>
      </c>
      <c r="K7" s="6">
        <f t="shared" si="3"/>
        <v>1897285808</v>
      </c>
    </row>
    <row r="8" spans="1:11" x14ac:dyDescent="0.3">
      <c r="A8" s="27" t="s">
        <v>16</v>
      </c>
      <c r="B8" s="6">
        <f t="shared" ref="B8:K8" si="4">B9+B10+B11+B12</f>
        <v>1295306669</v>
      </c>
      <c r="C8" s="6">
        <f t="shared" si="4"/>
        <v>1419678672</v>
      </c>
      <c r="D8" s="6">
        <f t="shared" si="4"/>
        <v>1416226936</v>
      </c>
      <c r="E8" s="6">
        <f t="shared" si="4"/>
        <v>1426317500</v>
      </c>
      <c r="F8" s="6">
        <f t="shared" si="4"/>
        <v>1400276008</v>
      </c>
      <c r="G8" s="6">
        <f t="shared" si="4"/>
        <v>1398460203</v>
      </c>
      <c r="H8" s="6">
        <f t="shared" si="4"/>
        <v>1308310214</v>
      </c>
      <c r="I8" s="6">
        <f t="shared" ref="I8:K8" si="5">I9+I10+I11+I12</f>
        <v>1358559064</v>
      </c>
      <c r="J8" s="6">
        <f t="shared" si="5"/>
        <v>1418514771</v>
      </c>
      <c r="K8" s="6">
        <f t="shared" si="5"/>
        <v>1499882390</v>
      </c>
    </row>
    <row r="9" spans="1:11" x14ac:dyDescent="0.3">
      <c r="A9" s="27" t="s">
        <v>17</v>
      </c>
      <c r="B9" s="7">
        <v>1023027564</v>
      </c>
      <c r="C9" s="7">
        <v>1137193059</v>
      </c>
      <c r="D9" s="7">
        <v>1141811931</v>
      </c>
      <c r="E9" s="7">
        <v>1147340149</v>
      </c>
      <c r="F9" s="7">
        <v>1127502199</v>
      </c>
      <c r="G9" s="8">
        <v>1125886983</v>
      </c>
      <c r="H9" s="7">
        <v>1024977061</v>
      </c>
      <c r="I9" s="7">
        <v>1049487489</v>
      </c>
      <c r="J9" s="7">
        <v>1096669339</v>
      </c>
      <c r="K9" s="45">
        <v>1167111336</v>
      </c>
    </row>
    <row r="10" spans="1:11" x14ac:dyDescent="0.3">
      <c r="A10" s="27" t="s">
        <v>18</v>
      </c>
      <c r="B10" s="7">
        <v>206973264</v>
      </c>
      <c r="C10" s="7">
        <v>219553109</v>
      </c>
      <c r="D10" s="7">
        <v>214497182</v>
      </c>
      <c r="E10" s="7">
        <v>226457281</v>
      </c>
      <c r="F10" s="7">
        <v>222878438</v>
      </c>
      <c r="G10" s="8">
        <v>216692341</v>
      </c>
      <c r="H10" s="7">
        <v>235680880</v>
      </c>
      <c r="I10" s="7">
        <v>255905440</v>
      </c>
      <c r="J10" s="7">
        <v>273935730</v>
      </c>
      <c r="K10" s="45">
        <v>277440785</v>
      </c>
    </row>
    <row r="11" spans="1:11" x14ac:dyDescent="0.3">
      <c r="A11" s="27" t="s">
        <v>19</v>
      </c>
      <c r="B11" s="7">
        <v>65238813</v>
      </c>
      <c r="C11" s="7">
        <v>61737092</v>
      </c>
      <c r="D11" s="7">
        <v>59628432</v>
      </c>
      <c r="E11" s="7">
        <v>52226689</v>
      </c>
      <c r="F11" s="7">
        <v>48789374</v>
      </c>
      <c r="G11" s="8">
        <v>55658059</v>
      </c>
      <c r="H11" s="7">
        <v>47601728</v>
      </c>
      <c r="I11" s="7">
        <v>49111530</v>
      </c>
      <c r="J11" s="7">
        <v>48589803</v>
      </c>
      <c r="K11" s="45">
        <v>54144325</v>
      </c>
    </row>
    <row r="12" spans="1:11" x14ac:dyDescent="0.3">
      <c r="A12" s="27" t="s">
        <v>20</v>
      </c>
      <c r="B12" s="7">
        <v>67028</v>
      </c>
      <c r="C12" s="7">
        <v>1195412</v>
      </c>
      <c r="D12" s="7">
        <v>289391</v>
      </c>
      <c r="E12" s="7">
        <v>293381</v>
      </c>
      <c r="F12" s="7">
        <v>1105997</v>
      </c>
      <c r="G12" s="8">
        <v>222820</v>
      </c>
      <c r="H12" s="7">
        <v>50545</v>
      </c>
      <c r="I12" s="7">
        <v>4054605</v>
      </c>
      <c r="J12" s="7">
        <v>-680101</v>
      </c>
      <c r="K12" s="45">
        <v>1185944</v>
      </c>
    </row>
    <row r="13" spans="1:11" x14ac:dyDescent="0.3">
      <c r="A13" s="27" t="s">
        <v>21</v>
      </c>
      <c r="B13" s="6">
        <v>256167509</v>
      </c>
      <c r="C13" s="6">
        <v>292540495</v>
      </c>
      <c r="D13" s="6">
        <v>328842357</v>
      </c>
      <c r="E13" s="6">
        <v>309798661</v>
      </c>
      <c r="F13" s="6">
        <v>293055787</v>
      </c>
      <c r="G13" s="8">
        <v>300545982</v>
      </c>
      <c r="H13" s="7">
        <v>316348211</v>
      </c>
      <c r="I13" s="7">
        <v>320117910</v>
      </c>
      <c r="J13" s="7">
        <v>339085069</v>
      </c>
      <c r="K13" s="45">
        <v>397403418</v>
      </c>
    </row>
    <row r="14" spans="1:11" x14ac:dyDescent="0.3">
      <c r="A14" s="27" t="s">
        <v>22</v>
      </c>
      <c r="B14" s="6">
        <v>6200091</v>
      </c>
      <c r="C14" s="6">
        <v>3899628</v>
      </c>
      <c r="D14" s="6">
        <v>3476710</v>
      </c>
      <c r="E14" s="6">
        <v>4179593</v>
      </c>
      <c r="F14" s="6">
        <v>5163398</v>
      </c>
      <c r="G14" s="8">
        <v>2377876</v>
      </c>
      <c r="H14" s="7">
        <v>915454</v>
      </c>
      <c r="I14" s="7">
        <v>1324834</v>
      </c>
      <c r="J14" s="7">
        <v>1579970</v>
      </c>
      <c r="K14" s="45">
        <v>831880</v>
      </c>
    </row>
    <row r="15" spans="1:11" x14ac:dyDescent="0.3">
      <c r="A15" s="27" t="s">
        <v>23</v>
      </c>
      <c r="B15" s="6">
        <v>97124329</v>
      </c>
      <c r="C15" s="6">
        <v>168196525</v>
      </c>
      <c r="D15" s="6">
        <v>57490092</v>
      </c>
      <c r="E15" s="6">
        <v>53876152</v>
      </c>
      <c r="F15" s="6">
        <v>37047575</v>
      </c>
      <c r="G15" s="8">
        <v>30475996</v>
      </c>
      <c r="H15" s="7">
        <v>47425717</v>
      </c>
      <c r="I15" s="7">
        <v>49344563</v>
      </c>
      <c r="J15" s="7">
        <v>50991187</v>
      </c>
      <c r="K15" s="45">
        <v>68848463</v>
      </c>
    </row>
    <row r="16" spans="1:11" x14ac:dyDescent="0.3">
      <c r="A16" s="27" t="s">
        <v>24</v>
      </c>
      <c r="B16" s="6">
        <v>3858868</v>
      </c>
      <c r="C16" s="6">
        <v>4021776</v>
      </c>
      <c r="D16" s="6">
        <v>3188691</v>
      </c>
      <c r="E16" s="6">
        <v>2569521</v>
      </c>
      <c r="F16" s="6">
        <v>3207806</v>
      </c>
      <c r="G16" s="8">
        <v>2444087</v>
      </c>
      <c r="H16" s="7">
        <v>3194739</v>
      </c>
      <c r="I16" s="7">
        <v>2079099</v>
      </c>
      <c r="J16" s="7">
        <v>1445508</v>
      </c>
      <c r="K16" s="45">
        <v>5025209</v>
      </c>
    </row>
    <row r="17" spans="1:11" x14ac:dyDescent="0.3">
      <c r="A17" s="27" t="s">
        <v>25</v>
      </c>
      <c r="B17" s="6">
        <v>382370385</v>
      </c>
      <c r="C17" s="6">
        <v>294611119</v>
      </c>
      <c r="D17" s="6">
        <v>252502449</v>
      </c>
      <c r="E17" s="6">
        <v>284887234</v>
      </c>
      <c r="F17" s="6">
        <v>278011615</v>
      </c>
      <c r="G17" s="8">
        <v>468634407</v>
      </c>
      <c r="H17" s="7">
        <v>547405111</v>
      </c>
      <c r="I17" s="7">
        <v>168809116</v>
      </c>
      <c r="J17" s="7">
        <v>163171966</v>
      </c>
      <c r="K17" s="45">
        <v>180598916</v>
      </c>
    </row>
    <row r="18" spans="1:11" ht="31.2" x14ac:dyDescent="0.3">
      <c r="A18" s="28" t="s">
        <v>26</v>
      </c>
      <c r="B18" s="9">
        <v>141585822</v>
      </c>
      <c r="C18" s="9">
        <v>137216888</v>
      </c>
      <c r="D18" s="9">
        <v>99684846</v>
      </c>
      <c r="E18" s="9">
        <v>152565008</v>
      </c>
      <c r="F18" s="9">
        <v>152604064</v>
      </c>
      <c r="G18" s="10">
        <v>345426333</v>
      </c>
      <c r="H18" s="10">
        <v>351538725</v>
      </c>
      <c r="I18" s="7">
        <v>46022275</v>
      </c>
      <c r="J18" s="7">
        <v>53170111</v>
      </c>
      <c r="K18" s="45">
        <v>66457342</v>
      </c>
    </row>
    <row r="19" spans="1:11" x14ac:dyDescent="0.3">
      <c r="A19" s="29" t="s">
        <v>27</v>
      </c>
      <c r="B19" s="9">
        <v>1731698</v>
      </c>
      <c r="C19" s="9">
        <v>1354364</v>
      </c>
      <c r="D19" s="9">
        <v>2922505</v>
      </c>
      <c r="E19" s="9">
        <v>2619762</v>
      </c>
      <c r="F19" s="9">
        <v>4622488</v>
      </c>
      <c r="G19" s="10">
        <v>4001425</v>
      </c>
      <c r="H19" s="37">
        <v>3691993</v>
      </c>
      <c r="I19" s="37">
        <v>2822650</v>
      </c>
      <c r="J19" s="37">
        <v>3450650</v>
      </c>
      <c r="K19" s="46">
        <v>2680633</v>
      </c>
    </row>
    <row r="20" spans="1:11" s="5" customFormat="1" ht="21" customHeight="1" x14ac:dyDescent="0.3">
      <c r="A20" s="30" t="s">
        <v>1</v>
      </c>
      <c r="B20" s="11">
        <f t="shared" ref="B20:K20" si="6">B21+B23+B24+B25</f>
        <v>2192463811</v>
      </c>
      <c r="C20" s="11">
        <f t="shared" si="6"/>
        <v>2312636447</v>
      </c>
      <c r="D20" s="11">
        <f t="shared" si="6"/>
        <v>2097401346</v>
      </c>
      <c r="E20" s="11">
        <f t="shared" si="6"/>
        <v>2081581087</v>
      </c>
      <c r="F20" s="11">
        <f t="shared" si="6"/>
        <v>2038660575</v>
      </c>
      <c r="G20" s="11">
        <f t="shared" si="6"/>
        <v>2285683654</v>
      </c>
      <c r="H20" s="11">
        <f t="shared" si="6"/>
        <v>2197199928</v>
      </c>
      <c r="I20" s="11">
        <f t="shared" ref="I20:K20" si="7">I21+I23+I24+I25</f>
        <v>1851875983</v>
      </c>
      <c r="J20" s="11">
        <f t="shared" si="7"/>
        <v>1950133345</v>
      </c>
      <c r="K20" s="11">
        <f t="shared" si="7"/>
        <v>2198005264</v>
      </c>
    </row>
    <row r="21" spans="1:11" x14ac:dyDescent="0.3">
      <c r="A21" s="27" t="s">
        <v>28</v>
      </c>
      <c r="B21" s="7">
        <v>481638696</v>
      </c>
      <c r="C21" s="7">
        <v>510774860</v>
      </c>
      <c r="D21" s="7">
        <v>503088976</v>
      </c>
      <c r="E21" s="7">
        <v>503349146</v>
      </c>
      <c r="F21" s="7">
        <v>515182895</v>
      </c>
      <c r="G21" s="8">
        <v>494873257</v>
      </c>
      <c r="H21" s="7">
        <v>486007173</v>
      </c>
      <c r="I21" s="7">
        <v>487951786</v>
      </c>
      <c r="J21" s="7">
        <v>500801866</v>
      </c>
      <c r="K21" s="45">
        <v>543661246</v>
      </c>
    </row>
    <row r="22" spans="1:11" x14ac:dyDescent="0.3">
      <c r="A22" s="27" t="s">
        <v>29</v>
      </c>
      <c r="B22" s="7">
        <v>9644498</v>
      </c>
      <c r="C22" s="7">
        <v>11464327</v>
      </c>
      <c r="D22" s="7">
        <v>15855231</v>
      </c>
      <c r="E22" s="7">
        <v>15264485</v>
      </c>
      <c r="F22" s="7">
        <v>13023641</v>
      </c>
      <c r="G22" s="8">
        <v>14657081</v>
      </c>
      <c r="H22" s="7">
        <v>13773928</v>
      </c>
      <c r="I22" s="7">
        <v>10119512</v>
      </c>
      <c r="J22" s="7">
        <v>8035629</v>
      </c>
      <c r="K22" s="45">
        <v>7352658</v>
      </c>
    </row>
    <row r="23" spans="1:11" x14ac:dyDescent="0.3">
      <c r="A23" s="27" t="s">
        <v>30</v>
      </c>
      <c r="B23" s="7">
        <v>726761151</v>
      </c>
      <c r="C23" s="7">
        <v>773379654</v>
      </c>
      <c r="D23" s="7">
        <v>822567828</v>
      </c>
      <c r="E23" s="7">
        <v>838756131</v>
      </c>
      <c r="F23" s="7">
        <v>805796935</v>
      </c>
      <c r="G23" s="8">
        <v>804397466</v>
      </c>
      <c r="H23" s="7">
        <v>808759908</v>
      </c>
      <c r="I23" s="7">
        <v>835320221</v>
      </c>
      <c r="J23" s="7">
        <v>873175706</v>
      </c>
      <c r="K23" s="45">
        <v>906733741</v>
      </c>
    </row>
    <row r="24" spans="1:11" x14ac:dyDescent="0.3">
      <c r="A24" s="27" t="s">
        <v>31</v>
      </c>
      <c r="B24" s="7">
        <v>834732350</v>
      </c>
      <c r="C24" s="7">
        <v>926728098</v>
      </c>
      <c r="D24" s="7">
        <v>692519095</v>
      </c>
      <c r="E24" s="7">
        <v>668760725</v>
      </c>
      <c r="F24" s="7">
        <v>640872246</v>
      </c>
      <c r="G24" s="8">
        <v>911720886</v>
      </c>
      <c r="H24" s="7">
        <v>828335169</v>
      </c>
      <c r="I24" s="7">
        <v>466315548</v>
      </c>
      <c r="J24" s="7">
        <v>512735740</v>
      </c>
      <c r="K24" s="45">
        <v>671211797</v>
      </c>
    </row>
    <row r="25" spans="1:11" x14ac:dyDescent="0.3">
      <c r="A25" s="27" t="s">
        <v>32</v>
      </c>
      <c r="B25" s="7">
        <v>149331614</v>
      </c>
      <c r="C25" s="7">
        <v>101753835</v>
      </c>
      <c r="D25" s="7">
        <v>79225447</v>
      </c>
      <c r="E25" s="7">
        <v>70715085</v>
      </c>
      <c r="F25" s="7">
        <v>76808499</v>
      </c>
      <c r="G25" s="8">
        <v>74692045</v>
      </c>
      <c r="H25" s="37">
        <v>74097678</v>
      </c>
      <c r="I25" s="37">
        <v>62288428</v>
      </c>
      <c r="J25" s="37">
        <v>63420033</v>
      </c>
      <c r="K25" s="46">
        <v>76398480</v>
      </c>
    </row>
    <row r="26" spans="1:11" s="5" customFormat="1" ht="63.75" customHeight="1" thickBot="1" x14ac:dyDescent="0.35">
      <c r="A26" s="31" t="s">
        <v>2</v>
      </c>
      <c r="B26" s="12">
        <f t="shared" ref="B26:K26" si="8">B6-B20</f>
        <v>-155904353</v>
      </c>
      <c r="C26" s="12">
        <f t="shared" si="8"/>
        <v>-132233496</v>
      </c>
      <c r="D26" s="12">
        <f t="shared" si="8"/>
        <v>-36228316</v>
      </c>
      <c r="E26" s="12">
        <f t="shared" si="8"/>
        <v>-1512257</v>
      </c>
      <c r="F26" s="12">
        <f t="shared" si="8"/>
        <v>-22439296</v>
      </c>
      <c r="G26" s="12">
        <f t="shared" si="8"/>
        <v>-81121554</v>
      </c>
      <c r="H26" s="12">
        <f t="shared" si="8"/>
        <v>29176057</v>
      </c>
      <c r="I26" s="12">
        <f t="shared" ref="I26:K26" si="9">I6-I20</f>
        <v>49856419</v>
      </c>
      <c r="J26" s="12">
        <f t="shared" si="9"/>
        <v>26525806</v>
      </c>
      <c r="K26" s="12">
        <f t="shared" si="9"/>
        <v>-43566235</v>
      </c>
    </row>
    <row r="27" spans="1:11" s="5" customFormat="1" ht="63.75" customHeight="1" thickBot="1" x14ac:dyDescent="0.35">
      <c r="A27" s="31" t="s">
        <v>3</v>
      </c>
      <c r="B27" s="12">
        <f t="shared" ref="B27:K27" si="10">(B6-B14)-(B20-B22)</f>
        <v>-152459946</v>
      </c>
      <c r="C27" s="12">
        <f t="shared" si="10"/>
        <v>-124668797</v>
      </c>
      <c r="D27" s="12">
        <f t="shared" si="10"/>
        <v>-23849795</v>
      </c>
      <c r="E27" s="12">
        <f t="shared" si="10"/>
        <v>9572635</v>
      </c>
      <c r="F27" s="12">
        <f t="shared" si="10"/>
        <v>-14579053</v>
      </c>
      <c r="G27" s="12">
        <f t="shared" si="10"/>
        <v>-68842349</v>
      </c>
      <c r="H27" s="12">
        <f t="shared" si="10"/>
        <v>42034531</v>
      </c>
      <c r="I27" s="12">
        <f t="shared" ref="I27:K27" si="11">(I6-I14)-(I20-I22)</f>
        <v>58651097</v>
      </c>
      <c r="J27" s="12">
        <f t="shared" si="11"/>
        <v>32981465</v>
      </c>
      <c r="K27" s="12">
        <f t="shared" si="11"/>
        <v>-37045457</v>
      </c>
    </row>
    <row r="28" spans="1:11" s="5" customFormat="1" ht="29.25" customHeight="1" thickBot="1" x14ac:dyDescent="0.35">
      <c r="A28" s="31" t="s">
        <v>4</v>
      </c>
      <c r="B28" s="12">
        <f t="shared" ref="B28:K28" si="12">(B8+B13)-(B21+B23)</f>
        <v>343074331</v>
      </c>
      <c r="C28" s="12">
        <f t="shared" si="12"/>
        <v>428064653</v>
      </c>
      <c r="D28" s="12">
        <f t="shared" si="12"/>
        <v>419412489</v>
      </c>
      <c r="E28" s="12">
        <f t="shared" si="12"/>
        <v>394010884</v>
      </c>
      <c r="F28" s="12">
        <f t="shared" si="12"/>
        <v>372351965</v>
      </c>
      <c r="G28" s="12">
        <f t="shared" si="12"/>
        <v>399735462</v>
      </c>
      <c r="H28" s="12">
        <f t="shared" si="12"/>
        <v>329891344</v>
      </c>
      <c r="I28" s="12">
        <f t="shared" ref="I28:K28" si="13">(I8+I13)-(I21+I23)</f>
        <v>355404967</v>
      </c>
      <c r="J28" s="12">
        <f t="shared" si="13"/>
        <v>383622268</v>
      </c>
      <c r="K28" s="12">
        <f t="shared" si="13"/>
        <v>446890821</v>
      </c>
    </row>
    <row r="29" spans="1:11" s="14" customFormat="1" ht="24.75" customHeight="1" thickBot="1" x14ac:dyDescent="0.35">
      <c r="A29" s="21" t="s">
        <v>5</v>
      </c>
      <c r="B29" s="17"/>
      <c r="C29" s="13"/>
      <c r="D29" s="13"/>
      <c r="E29" s="13"/>
      <c r="F29" s="13"/>
      <c r="G29" s="13"/>
      <c r="H29" s="13"/>
      <c r="I29" s="13"/>
      <c r="J29" s="40"/>
      <c r="K29" s="13"/>
    </row>
    <row r="30" spans="1:11" ht="45" customHeight="1" x14ac:dyDescent="0.3">
      <c r="A30" s="32" t="s">
        <v>6</v>
      </c>
      <c r="B30" s="4">
        <v>24147772</v>
      </c>
      <c r="C30" s="4">
        <v>20351639</v>
      </c>
      <c r="D30" s="4">
        <v>1878266</v>
      </c>
      <c r="E30" s="4">
        <v>1997188</v>
      </c>
      <c r="F30" s="4">
        <v>1482417</v>
      </c>
      <c r="G30" s="15">
        <v>1153017</v>
      </c>
      <c r="H30" s="15">
        <v>2537812</v>
      </c>
      <c r="I30" s="15">
        <v>1969734</v>
      </c>
      <c r="J30" s="15">
        <v>2308742</v>
      </c>
      <c r="K30" s="47">
        <v>1529961</v>
      </c>
    </row>
    <row r="31" spans="1:11" ht="40.5" customHeight="1" x14ac:dyDescent="0.3">
      <c r="A31" s="33" t="s">
        <v>7</v>
      </c>
      <c r="B31" s="11">
        <v>4923406</v>
      </c>
      <c r="C31" s="11">
        <v>3271287</v>
      </c>
      <c r="D31" s="11">
        <v>9572064</v>
      </c>
      <c r="E31" s="11">
        <v>10451560</v>
      </c>
      <c r="F31" s="11">
        <v>7702686</v>
      </c>
      <c r="G31" s="16">
        <v>7851658</v>
      </c>
      <c r="H31" s="16">
        <v>7026022</v>
      </c>
      <c r="I31" s="16">
        <v>2616377</v>
      </c>
      <c r="J31" s="16">
        <v>529307</v>
      </c>
      <c r="K31" s="48">
        <v>5021059</v>
      </c>
    </row>
    <row r="32" spans="1:11" ht="50.25" customHeight="1" thickBot="1" x14ac:dyDescent="0.35">
      <c r="A32" s="34" t="s">
        <v>8</v>
      </c>
      <c r="B32" s="12">
        <f t="shared" ref="B32:K32" si="14">B30-B31</f>
        <v>19224366</v>
      </c>
      <c r="C32" s="12">
        <f t="shared" si="14"/>
        <v>17080352</v>
      </c>
      <c r="D32" s="12">
        <f t="shared" si="14"/>
        <v>-7693798</v>
      </c>
      <c r="E32" s="12">
        <f t="shared" si="14"/>
        <v>-8454372</v>
      </c>
      <c r="F32" s="12">
        <f t="shared" si="14"/>
        <v>-6220269</v>
      </c>
      <c r="G32" s="12">
        <f t="shared" si="14"/>
        <v>-6698641</v>
      </c>
      <c r="H32" s="12">
        <f t="shared" si="14"/>
        <v>-4488210</v>
      </c>
      <c r="I32" s="12">
        <f t="shared" ref="I32:K32" si="15">I30-I31</f>
        <v>-646643</v>
      </c>
      <c r="J32" s="12">
        <f t="shared" si="15"/>
        <v>1779435</v>
      </c>
      <c r="K32" s="12">
        <f t="shared" si="15"/>
        <v>-3491098</v>
      </c>
    </row>
    <row r="33" spans="1:11" ht="24.75" customHeight="1" thickBot="1" x14ac:dyDescent="0.35">
      <c r="A33" s="35" t="s">
        <v>9</v>
      </c>
      <c r="B33" s="17"/>
      <c r="C33" s="13"/>
      <c r="D33" s="13"/>
      <c r="E33" s="13"/>
      <c r="F33" s="13"/>
      <c r="G33" s="13"/>
      <c r="H33" s="13"/>
      <c r="I33" s="13"/>
      <c r="J33" s="40"/>
      <c r="K33" s="13"/>
    </row>
    <row r="34" spans="1:11" ht="21.75" customHeight="1" x14ac:dyDescent="0.3">
      <c r="A34" s="26" t="s">
        <v>10</v>
      </c>
      <c r="B34" s="4">
        <f t="shared" ref="B34:G34" si="16">B35</f>
        <v>198991158</v>
      </c>
      <c r="C34" s="4">
        <f t="shared" si="16"/>
        <v>134371205</v>
      </c>
      <c r="D34" s="4">
        <f t="shared" si="16"/>
        <v>111213168</v>
      </c>
      <c r="E34" s="4">
        <f t="shared" si="16"/>
        <v>89654942</v>
      </c>
      <c r="F34" s="4">
        <f t="shared" si="16"/>
        <v>82561981</v>
      </c>
      <c r="G34" s="4">
        <f t="shared" si="16"/>
        <v>133111557</v>
      </c>
      <c r="H34" s="38">
        <f>H35</f>
        <v>74791032</v>
      </c>
      <c r="I34" s="4">
        <f>I35</f>
        <v>72606704</v>
      </c>
      <c r="J34" s="4">
        <f>J35</f>
        <v>85444747</v>
      </c>
      <c r="K34" s="4">
        <f t="shared" ref="K34" si="17">K35</f>
        <v>99260830</v>
      </c>
    </row>
    <row r="35" spans="1:11" ht="15" customHeight="1" x14ac:dyDescent="0.3">
      <c r="A35" s="27" t="s">
        <v>33</v>
      </c>
      <c r="B35" s="7">
        <v>198991158</v>
      </c>
      <c r="C35" s="7">
        <v>134371205</v>
      </c>
      <c r="D35" s="7">
        <v>111213168</v>
      </c>
      <c r="E35" s="7">
        <v>89654942</v>
      </c>
      <c r="F35" s="7">
        <v>82561981</v>
      </c>
      <c r="G35" s="8">
        <v>133111557</v>
      </c>
      <c r="H35" s="8">
        <v>74791032</v>
      </c>
      <c r="I35" s="8">
        <v>72606704</v>
      </c>
      <c r="J35" s="8">
        <v>85444747</v>
      </c>
      <c r="K35" s="49">
        <v>99260830</v>
      </c>
    </row>
    <row r="36" spans="1:11" ht="21.75" customHeight="1" x14ac:dyDescent="0.3">
      <c r="A36" s="30" t="s">
        <v>11</v>
      </c>
      <c r="B36" s="11">
        <f t="shared" ref="B36:G36" si="18">B37</f>
        <v>38202260</v>
      </c>
      <c r="C36" s="11">
        <f t="shared" si="18"/>
        <v>45313383</v>
      </c>
      <c r="D36" s="11">
        <f t="shared" si="18"/>
        <v>50109131</v>
      </c>
      <c r="E36" s="11">
        <f t="shared" si="18"/>
        <v>57007512</v>
      </c>
      <c r="F36" s="11">
        <f t="shared" si="18"/>
        <v>64618145</v>
      </c>
      <c r="G36" s="11">
        <f t="shared" si="18"/>
        <v>73368752</v>
      </c>
      <c r="H36" s="39">
        <f>H37</f>
        <v>80779490</v>
      </c>
      <c r="I36" s="11">
        <f>I37</f>
        <v>80779490</v>
      </c>
      <c r="J36" s="11">
        <f>J37</f>
        <v>80500935</v>
      </c>
      <c r="K36" s="11">
        <f t="shared" ref="K36" si="19">K37</f>
        <v>89303360</v>
      </c>
    </row>
    <row r="37" spans="1:11" x14ac:dyDescent="0.3">
      <c r="A37" s="27" t="s">
        <v>34</v>
      </c>
      <c r="B37" s="7">
        <v>38202260</v>
      </c>
      <c r="C37" s="7">
        <v>45313383</v>
      </c>
      <c r="D37" s="7">
        <v>50109131</v>
      </c>
      <c r="E37" s="7">
        <v>57007512</v>
      </c>
      <c r="F37" s="7">
        <v>64618145</v>
      </c>
      <c r="G37" s="8">
        <v>73368752</v>
      </c>
      <c r="H37" s="8">
        <v>80779490</v>
      </c>
      <c r="I37" s="8">
        <v>80779490</v>
      </c>
      <c r="J37" s="8">
        <v>80500935</v>
      </c>
      <c r="K37" s="49">
        <v>89303360</v>
      </c>
    </row>
    <row r="38" spans="1:11" ht="34.5" customHeight="1" thickBot="1" x14ac:dyDescent="0.35">
      <c r="A38" s="34" t="s">
        <v>12</v>
      </c>
      <c r="B38" s="12">
        <f>B34-B36</f>
        <v>160788898</v>
      </c>
      <c r="C38" s="12">
        <f>C34-C36</f>
        <v>89057822</v>
      </c>
      <c r="D38" s="12">
        <f>D34-D36</f>
        <v>61104037</v>
      </c>
      <c r="E38" s="12">
        <f>E34-E36+1</f>
        <v>32647431</v>
      </c>
      <c r="F38" s="12">
        <f>F34-F36</f>
        <v>17943836</v>
      </c>
      <c r="G38" s="12">
        <f>G34-G36</f>
        <v>59742805</v>
      </c>
      <c r="H38" s="12">
        <f>H34-H36</f>
        <v>-5988458</v>
      </c>
      <c r="I38" s="12">
        <f>I34-I36</f>
        <v>-8172786</v>
      </c>
      <c r="J38" s="12">
        <f>J34-J36</f>
        <v>4943812</v>
      </c>
      <c r="K38" s="12">
        <f t="shared" ref="K38" si="20">K34-K36</f>
        <v>9957470</v>
      </c>
    </row>
    <row r="39" spans="1:11" ht="16.2" customHeight="1" thickBot="1" x14ac:dyDescent="0.35">
      <c r="B39" s="18"/>
      <c r="C39" s="18"/>
      <c r="D39" s="18"/>
      <c r="E39" s="18"/>
      <c r="F39" s="18"/>
      <c r="G39" s="19"/>
      <c r="H39" s="19"/>
      <c r="I39" s="19"/>
      <c r="J39" s="19"/>
      <c r="K39" s="19"/>
    </row>
    <row r="40" spans="1:11" ht="54.75" customHeight="1" thickBot="1" x14ac:dyDescent="0.35">
      <c r="A40" s="36" t="s">
        <v>13</v>
      </c>
      <c r="B40" s="20">
        <f t="shared" ref="B40:K40" si="21">B6+B30+B34-B20-B31-B36</f>
        <v>24108911</v>
      </c>
      <c r="C40" s="20">
        <f t="shared" si="21"/>
        <v>-26095322</v>
      </c>
      <c r="D40" s="20">
        <f t="shared" si="21"/>
        <v>17181923</v>
      </c>
      <c r="E40" s="20">
        <f t="shared" si="21"/>
        <v>22680801</v>
      </c>
      <c r="F40" s="20">
        <f t="shared" si="21"/>
        <v>-10715729</v>
      </c>
      <c r="G40" s="20">
        <f t="shared" si="21"/>
        <v>-28077390</v>
      </c>
      <c r="H40" s="20">
        <f t="shared" si="21"/>
        <v>18699389</v>
      </c>
      <c r="I40" s="20">
        <f t="shared" si="21"/>
        <v>41036990</v>
      </c>
      <c r="J40" s="20">
        <f t="shared" ref="J40:K40" si="22">J6+J30+J34-J20-J31-J36</f>
        <v>33249053</v>
      </c>
      <c r="K40" s="20">
        <f t="shared" si="22"/>
        <v>-37099863</v>
      </c>
    </row>
    <row r="41" spans="1:11" ht="16.2" customHeight="1" thickBot="1" x14ac:dyDescent="0.35">
      <c r="B41" s="18"/>
      <c r="C41" s="18"/>
      <c r="D41" s="18"/>
      <c r="E41" s="18"/>
      <c r="F41" s="18"/>
      <c r="G41" s="19"/>
      <c r="H41" s="19"/>
      <c r="I41" s="19"/>
      <c r="J41" s="19"/>
      <c r="K41" s="19"/>
    </row>
    <row r="42" spans="1:11" ht="34.5" customHeight="1" thickBot="1" x14ac:dyDescent="0.35">
      <c r="A42" s="36" t="s">
        <v>14</v>
      </c>
      <c r="B42" s="20">
        <f t="shared" ref="B42:K42" si="23">B32+B34-B36-B40</f>
        <v>155904353</v>
      </c>
      <c r="C42" s="20">
        <f t="shared" si="23"/>
        <v>132233496</v>
      </c>
      <c r="D42" s="20">
        <f t="shared" si="23"/>
        <v>36228316</v>
      </c>
      <c r="E42" s="20">
        <f t="shared" si="23"/>
        <v>1512257</v>
      </c>
      <c r="F42" s="20">
        <f t="shared" si="23"/>
        <v>22439296</v>
      </c>
      <c r="G42" s="20">
        <f t="shared" si="23"/>
        <v>81121554</v>
      </c>
      <c r="H42" s="20">
        <f t="shared" si="23"/>
        <v>-29176057</v>
      </c>
      <c r="I42" s="20">
        <f t="shared" si="23"/>
        <v>-49856419</v>
      </c>
      <c r="J42" s="20">
        <f t="shared" ref="J42:K42" si="24">J32+J34-J36-J40</f>
        <v>-26525806</v>
      </c>
      <c r="K42" s="20">
        <f t="shared" si="24"/>
        <v>43566235</v>
      </c>
    </row>
    <row r="43" spans="1:11" ht="16.2" customHeight="1" thickBot="1" x14ac:dyDescent="0.35">
      <c r="B43" s="18"/>
      <c r="C43" s="18"/>
      <c r="D43" s="18"/>
      <c r="E43" s="18"/>
      <c r="F43" s="18"/>
      <c r="G43" s="19"/>
      <c r="H43" s="19"/>
      <c r="I43" s="19"/>
      <c r="J43" s="19"/>
      <c r="K43" s="19"/>
    </row>
    <row r="44" spans="1:11" ht="34.5" customHeight="1" thickBot="1" x14ac:dyDescent="0.35">
      <c r="A44" s="36" t="s">
        <v>37</v>
      </c>
      <c r="B44" s="20">
        <v>156749992</v>
      </c>
      <c r="C44" s="20">
        <v>179813272</v>
      </c>
      <c r="D44" s="20">
        <v>153145283</v>
      </c>
      <c r="E44" s="20">
        <v>172700743</v>
      </c>
      <c r="F44" s="20">
        <v>198337645</v>
      </c>
      <c r="G44" s="20">
        <v>186735287</v>
      </c>
      <c r="H44" s="20">
        <v>157671723</v>
      </c>
      <c r="I44" s="20">
        <v>174286391</v>
      </c>
      <c r="J44" s="20">
        <v>203640557</v>
      </c>
      <c r="K44" s="50">
        <v>236156284</v>
      </c>
    </row>
  </sheetData>
  <mergeCells count="1">
    <mergeCell ref="A1:K1"/>
  </mergeCells>
  <phoneticPr fontId="0" type="noConversion"/>
  <pageMargins left="0.59055118110236227" right="0.19685039370078741" top="0.31496062992125984" bottom="0.35433070866141736" header="0.15748031496062992" footer="0.19685039370078741"/>
  <pageSetup paperSize="9" scale="68" orientation="landscape" verticalDpi="360" r:id="rId1"/>
  <headerFooter alignWithMargins="0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2009-2018 v EUR</vt:lpstr>
      <vt:lpstr>'2009-2018 v EUR'!Tiskanje_naslovov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Janez Klemenc</cp:lastModifiedBy>
  <cp:lastPrinted>2022-05-03T16:07:07Z</cp:lastPrinted>
  <dcterms:created xsi:type="dcterms:W3CDTF">2010-05-10T14:10:09Z</dcterms:created>
  <dcterms:modified xsi:type="dcterms:W3CDTF">2026-05-25T09:39:14Z</dcterms:modified>
</cp:coreProperties>
</file>