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Kreft\Desktop\spletna stran MDDSZ\"/>
    </mc:Choice>
  </mc:AlternateContent>
  <bookViews>
    <workbookView xWindow="9375" yWindow="165" windowWidth="19260" windowHeight="14265"/>
  </bookViews>
  <sheets>
    <sheet name="denarna pomoč in izredna DP" sheetId="1" r:id="rId1"/>
    <sheet name="varstveni dodatek" sheetId="2" r:id="rId2"/>
    <sheet name="izredna DP pogrebnina" sheetId="3" r:id="rId3"/>
    <sheet name="izredna DP posmrtnina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C11" i="1" l="1"/>
  <c r="E118" i="1"/>
  <c r="I118" i="1"/>
  <c r="C141" i="1"/>
  <c r="D141" i="1"/>
  <c r="E141" i="1"/>
  <c r="E140" i="1"/>
  <c r="F141" i="1"/>
  <c r="G141" i="1"/>
  <c r="H141" i="1"/>
  <c r="I140" i="1"/>
  <c r="I141" i="1"/>
  <c r="J141" i="1"/>
  <c r="E152" i="1"/>
  <c r="E151" i="1"/>
  <c r="I151" i="1"/>
  <c r="I152" i="1"/>
  <c r="H152" i="1"/>
  <c r="G152" i="1"/>
  <c r="F152" i="1"/>
  <c r="D119" i="1"/>
  <c r="D152" i="1"/>
  <c r="C152" i="1"/>
  <c r="N146" i="1"/>
  <c r="N145" i="1"/>
  <c r="N152" i="1" s="1"/>
  <c r="N144" i="1"/>
  <c r="N147" i="1"/>
  <c r="N148" i="1"/>
  <c r="N149" i="1"/>
  <c r="N150" i="1"/>
  <c r="N143" i="1"/>
  <c r="L144" i="1"/>
  <c r="L151" i="1" s="1"/>
  <c r="L145" i="1"/>
  <c r="L146" i="1"/>
  <c r="L147" i="1"/>
  <c r="M147" i="1" s="1"/>
  <c r="L148" i="1"/>
  <c r="L149" i="1"/>
  <c r="L150" i="1"/>
  <c r="K144" i="1"/>
  <c r="K145" i="1"/>
  <c r="K146" i="1"/>
  <c r="K147" i="1"/>
  <c r="K148" i="1"/>
  <c r="K149" i="1"/>
  <c r="K150" i="1"/>
  <c r="L143" i="1"/>
  <c r="K143" i="1"/>
  <c r="M143" i="1" s="1"/>
  <c r="L152" i="1" l="1"/>
  <c r="M150" i="1"/>
  <c r="M146" i="1"/>
  <c r="M149" i="1"/>
  <c r="M145" i="1"/>
  <c r="K152" i="1"/>
  <c r="M148" i="1"/>
  <c r="M144" i="1"/>
  <c r="M152" i="1" s="1"/>
  <c r="N16" i="1" l="1"/>
  <c r="E79" i="4" l="1"/>
  <c r="E63" i="4"/>
  <c r="E47" i="4"/>
  <c r="E31" i="4"/>
  <c r="E15" i="4"/>
  <c r="E15" i="3"/>
  <c r="N131" i="1"/>
  <c r="N93" i="1"/>
  <c r="N17" i="1"/>
  <c r="N29" i="1" s="1"/>
  <c r="N18" i="1"/>
  <c r="N19" i="1"/>
  <c r="N20" i="1"/>
  <c r="N21" i="1"/>
  <c r="N22" i="1"/>
  <c r="N23" i="1"/>
  <c r="N24" i="1"/>
  <c r="N25" i="1"/>
  <c r="N26" i="1"/>
  <c r="N27" i="1"/>
  <c r="N31" i="1"/>
  <c r="N32" i="1"/>
  <c r="N33" i="1"/>
  <c r="N34" i="1"/>
  <c r="N35" i="1"/>
  <c r="N36" i="1"/>
  <c r="N37" i="1"/>
  <c r="N38" i="1"/>
  <c r="N39" i="1"/>
  <c r="N40" i="1"/>
  <c r="N41" i="1"/>
  <c r="N42" i="1"/>
  <c r="N46" i="1"/>
  <c r="N47" i="1"/>
  <c r="N48" i="1"/>
  <c r="N49" i="1"/>
  <c r="N50" i="1"/>
  <c r="N51" i="1"/>
  <c r="N52" i="1"/>
  <c r="N53" i="1"/>
  <c r="N54" i="1"/>
  <c r="N55" i="1"/>
  <c r="N56" i="1"/>
  <c r="N57" i="1"/>
  <c r="N61" i="1"/>
  <c r="N62" i="1"/>
  <c r="N63" i="1"/>
  <c r="N64" i="1"/>
  <c r="N65" i="1"/>
  <c r="N66" i="1"/>
  <c r="N67" i="1"/>
  <c r="N68" i="1"/>
  <c r="N69" i="1"/>
  <c r="N70" i="1"/>
  <c r="N71" i="1"/>
  <c r="N72" i="1"/>
  <c r="N76" i="1"/>
  <c r="N77" i="1"/>
  <c r="N78" i="1"/>
  <c r="N79" i="1"/>
  <c r="N80" i="1"/>
  <c r="N81" i="1"/>
  <c r="N82" i="1"/>
  <c r="N83" i="1"/>
  <c r="N84" i="1"/>
  <c r="N85" i="1"/>
  <c r="N86" i="1"/>
  <c r="N87" i="1"/>
  <c r="N91" i="1"/>
  <c r="N92" i="1"/>
  <c r="N94" i="1"/>
  <c r="N95" i="1"/>
  <c r="N96" i="1"/>
  <c r="N97" i="1"/>
  <c r="N98" i="1"/>
  <c r="N99" i="1"/>
  <c r="N100" i="1"/>
  <c r="N101" i="1"/>
  <c r="N102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21" i="1"/>
  <c r="N122" i="1"/>
  <c r="N123" i="1"/>
  <c r="N124" i="1"/>
  <c r="N125" i="1"/>
  <c r="N126" i="1"/>
  <c r="N127" i="1"/>
  <c r="N128" i="1"/>
  <c r="N129" i="1"/>
  <c r="N130" i="1"/>
  <c r="N132" i="1"/>
  <c r="N133" i="1"/>
  <c r="N134" i="1"/>
  <c r="N135" i="1"/>
  <c r="N136" i="1"/>
  <c r="N141" i="1" l="1"/>
  <c r="N89" i="1"/>
  <c r="N74" i="1"/>
  <c r="N59" i="1"/>
  <c r="N44" i="1"/>
  <c r="N119" i="1"/>
  <c r="N104" i="1"/>
  <c r="F174" i="2" l="1"/>
  <c r="C95" i="4" l="1"/>
  <c r="E95" i="4"/>
  <c r="C142" i="2"/>
  <c r="D126" i="2"/>
  <c r="C126" i="2"/>
  <c r="D142" i="2"/>
  <c r="D110" i="2"/>
  <c r="C119" i="1"/>
  <c r="C10" i="1" s="1"/>
  <c r="D104" i="1"/>
  <c r="E104" i="1"/>
  <c r="G104" i="1"/>
  <c r="H104" i="1"/>
  <c r="I104" i="1"/>
  <c r="C104" i="1"/>
  <c r="D89" i="1"/>
  <c r="E89" i="1"/>
  <c r="F89" i="1"/>
  <c r="G89" i="1"/>
  <c r="H89" i="1"/>
  <c r="C89" i="1"/>
  <c r="J89" i="1"/>
  <c r="K89" i="1"/>
  <c r="M89" i="1"/>
  <c r="D95" i="4" l="1"/>
  <c r="F95" i="4"/>
  <c r="G95" i="4"/>
  <c r="H95" i="4"/>
  <c r="I95" i="4"/>
  <c r="J95" i="4"/>
  <c r="K95" i="4"/>
  <c r="B95" i="4"/>
  <c r="B94" i="4"/>
  <c r="C96" i="3"/>
  <c r="D96" i="3"/>
  <c r="E96" i="3"/>
  <c r="F96" i="3"/>
  <c r="G96" i="3"/>
  <c r="H96" i="3"/>
  <c r="I96" i="3"/>
  <c r="J96" i="3"/>
  <c r="K96" i="3"/>
  <c r="B96" i="3"/>
  <c r="B95" i="3"/>
  <c r="C80" i="3"/>
  <c r="D80" i="3"/>
  <c r="E80" i="3"/>
  <c r="F80" i="3"/>
  <c r="G80" i="3"/>
  <c r="H80" i="3"/>
  <c r="I80" i="3"/>
  <c r="J80" i="3"/>
  <c r="K80" i="3"/>
  <c r="B80" i="3"/>
  <c r="B79" i="3"/>
  <c r="C64" i="3"/>
  <c r="D64" i="3"/>
  <c r="E64" i="3"/>
  <c r="F64" i="3"/>
  <c r="G64" i="3"/>
  <c r="H64" i="3"/>
  <c r="I64" i="3"/>
  <c r="J64" i="3"/>
  <c r="K64" i="3"/>
  <c r="B64" i="3"/>
  <c r="B63" i="3"/>
  <c r="C48" i="3"/>
  <c r="D48" i="3"/>
  <c r="E48" i="3"/>
  <c r="F48" i="3"/>
  <c r="G48" i="3"/>
  <c r="H48" i="3"/>
  <c r="I48" i="3"/>
  <c r="J48" i="3"/>
  <c r="K48" i="3"/>
  <c r="B48" i="3"/>
  <c r="B47" i="3"/>
  <c r="C32" i="3"/>
  <c r="D32" i="3"/>
  <c r="E32" i="3"/>
  <c r="F32" i="3"/>
  <c r="G32" i="3"/>
  <c r="H32" i="3"/>
  <c r="I32" i="3"/>
  <c r="J32" i="3"/>
  <c r="K32" i="3"/>
  <c r="B32" i="3"/>
  <c r="B31" i="3"/>
  <c r="C15" i="3"/>
  <c r="D15" i="3"/>
  <c r="F15" i="3"/>
  <c r="G15" i="3"/>
  <c r="H15" i="3"/>
  <c r="I15" i="3"/>
  <c r="J15" i="3"/>
  <c r="K15" i="3"/>
  <c r="B15" i="3"/>
  <c r="B14" i="3"/>
  <c r="E174" i="2"/>
  <c r="E173" i="2"/>
  <c r="H119" i="1" l="1"/>
  <c r="H10" i="1" s="1"/>
  <c r="H11" i="1"/>
  <c r="G11" i="1"/>
  <c r="D11" i="1"/>
  <c r="E119" i="1"/>
  <c r="E11" i="1"/>
  <c r="L131" i="1"/>
  <c r="L132" i="1"/>
  <c r="L133" i="1"/>
  <c r="L134" i="1"/>
  <c r="L136" i="1"/>
  <c r="L137" i="1"/>
  <c r="L138" i="1"/>
  <c r="L139" i="1"/>
  <c r="K131" i="1"/>
  <c r="K132" i="1"/>
  <c r="H74" i="1"/>
  <c r="H7" i="1" s="1"/>
  <c r="H59" i="1"/>
  <c r="H6" i="1" s="1"/>
  <c r="F8" i="1"/>
  <c r="G8" i="1"/>
  <c r="H8" i="1"/>
  <c r="J8" i="1"/>
  <c r="M8" i="1"/>
  <c r="C8" i="1"/>
  <c r="H44" i="1"/>
  <c r="H5" i="1" s="1"/>
  <c r="H29" i="1"/>
  <c r="H4" i="1" s="1"/>
  <c r="M132" i="1" l="1"/>
  <c r="M131" i="1"/>
  <c r="K139" i="1"/>
  <c r="H139" i="1"/>
  <c r="N139" i="1" s="1"/>
  <c r="H138" i="1"/>
  <c r="N138" i="1" s="1"/>
  <c r="K137" i="1"/>
  <c r="H137" i="1"/>
  <c r="K135" i="1"/>
  <c r="J135" i="1"/>
  <c r="J152" i="1" s="1"/>
  <c r="I135" i="1"/>
  <c r="K134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I119" i="1"/>
  <c r="G119" i="1"/>
  <c r="D10" i="1"/>
  <c r="I10" i="1"/>
  <c r="E10" i="1"/>
  <c r="L117" i="1"/>
  <c r="K117" i="1"/>
  <c r="J117" i="1"/>
  <c r="F117" i="1"/>
  <c r="F119" i="1" s="1"/>
  <c r="F10" i="1" s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L118" i="1" s="1"/>
  <c r="K106" i="1"/>
  <c r="H9" i="1"/>
  <c r="G9" i="1"/>
  <c r="D9" i="1"/>
  <c r="C9" i="1"/>
  <c r="I103" i="1"/>
  <c r="I9" i="1" s="1"/>
  <c r="E103" i="1"/>
  <c r="E9" i="1" s="1"/>
  <c r="L102" i="1"/>
  <c r="K102" i="1"/>
  <c r="L101" i="1"/>
  <c r="K101" i="1"/>
  <c r="L100" i="1"/>
  <c r="K100" i="1"/>
  <c r="J100" i="1"/>
  <c r="F100" i="1"/>
  <c r="L99" i="1"/>
  <c r="K99" i="1"/>
  <c r="J99" i="1"/>
  <c r="F99" i="1"/>
  <c r="L98" i="1"/>
  <c r="K98" i="1"/>
  <c r="J98" i="1"/>
  <c r="F98" i="1"/>
  <c r="L97" i="1"/>
  <c r="K97" i="1"/>
  <c r="J97" i="1"/>
  <c r="J104" i="1" s="1"/>
  <c r="F97" i="1"/>
  <c r="L96" i="1"/>
  <c r="K96" i="1"/>
  <c r="L95" i="1"/>
  <c r="K95" i="1"/>
  <c r="L94" i="1"/>
  <c r="K94" i="1"/>
  <c r="K8" i="1"/>
  <c r="D8" i="1"/>
  <c r="L88" i="1"/>
  <c r="I88" i="1"/>
  <c r="E88" i="1"/>
  <c r="E8" i="1" s="1"/>
  <c r="D74" i="1"/>
  <c r="D7" i="1" s="1"/>
  <c r="C74" i="1"/>
  <c r="C7" i="1" s="1"/>
  <c r="I73" i="1"/>
  <c r="G73" i="1"/>
  <c r="G74" i="1" s="1"/>
  <c r="G7" i="1" s="1"/>
  <c r="E73" i="1"/>
  <c r="K72" i="1"/>
  <c r="J72" i="1"/>
  <c r="F72" i="1"/>
  <c r="K71" i="1"/>
  <c r="J71" i="1"/>
  <c r="F71" i="1"/>
  <c r="K70" i="1"/>
  <c r="J70" i="1"/>
  <c r="F70" i="1"/>
  <c r="L69" i="1"/>
  <c r="K69" i="1"/>
  <c r="J69" i="1"/>
  <c r="F69" i="1"/>
  <c r="L68" i="1"/>
  <c r="K68" i="1"/>
  <c r="J68" i="1"/>
  <c r="F68" i="1"/>
  <c r="L67" i="1"/>
  <c r="K67" i="1"/>
  <c r="J67" i="1"/>
  <c r="F67" i="1"/>
  <c r="L66" i="1"/>
  <c r="K66" i="1"/>
  <c r="J66" i="1"/>
  <c r="F66" i="1"/>
  <c r="L65" i="1"/>
  <c r="K65" i="1"/>
  <c r="J65" i="1"/>
  <c r="F65" i="1"/>
  <c r="L64" i="1"/>
  <c r="K64" i="1"/>
  <c r="J64" i="1"/>
  <c r="F64" i="1"/>
  <c r="L63" i="1"/>
  <c r="K63" i="1"/>
  <c r="J63" i="1"/>
  <c r="F63" i="1"/>
  <c r="L62" i="1"/>
  <c r="K62" i="1"/>
  <c r="J62" i="1"/>
  <c r="F62" i="1"/>
  <c r="L61" i="1"/>
  <c r="K61" i="1"/>
  <c r="J61" i="1"/>
  <c r="F61" i="1"/>
  <c r="D59" i="1"/>
  <c r="D6" i="1" s="1"/>
  <c r="I58" i="1"/>
  <c r="G58" i="1"/>
  <c r="G59" i="1" s="1"/>
  <c r="G6" i="1" s="1"/>
  <c r="E58" i="1"/>
  <c r="C58" i="1"/>
  <c r="C59" i="1" s="1"/>
  <c r="C6" i="1" s="1"/>
  <c r="L57" i="1"/>
  <c r="K57" i="1"/>
  <c r="J57" i="1"/>
  <c r="F57" i="1"/>
  <c r="L56" i="1"/>
  <c r="K56" i="1"/>
  <c r="J56" i="1"/>
  <c r="F56" i="1"/>
  <c r="L55" i="1"/>
  <c r="K55" i="1"/>
  <c r="J55" i="1"/>
  <c r="F55" i="1"/>
  <c r="L54" i="1"/>
  <c r="K54" i="1"/>
  <c r="J54" i="1"/>
  <c r="F54" i="1"/>
  <c r="L53" i="1"/>
  <c r="K53" i="1"/>
  <c r="J53" i="1"/>
  <c r="F53" i="1"/>
  <c r="L52" i="1"/>
  <c r="K52" i="1"/>
  <c r="J52" i="1"/>
  <c r="F52" i="1"/>
  <c r="L51" i="1"/>
  <c r="K51" i="1"/>
  <c r="J51" i="1"/>
  <c r="F51" i="1"/>
  <c r="L50" i="1"/>
  <c r="K50" i="1"/>
  <c r="J50" i="1"/>
  <c r="F50" i="1"/>
  <c r="L49" i="1"/>
  <c r="K49" i="1"/>
  <c r="J49" i="1"/>
  <c r="F49" i="1"/>
  <c r="L48" i="1"/>
  <c r="K48" i="1"/>
  <c r="J48" i="1"/>
  <c r="F48" i="1"/>
  <c r="L47" i="1"/>
  <c r="K47" i="1"/>
  <c r="J47" i="1"/>
  <c r="F47" i="1"/>
  <c r="L46" i="1"/>
  <c r="L58" i="1" s="1"/>
  <c r="L6" i="1" s="1"/>
  <c r="K46" i="1"/>
  <c r="J46" i="1"/>
  <c r="F46" i="1"/>
  <c r="D44" i="1"/>
  <c r="D5" i="1" s="1"/>
  <c r="I43" i="1"/>
  <c r="G43" i="1"/>
  <c r="G44" i="1" s="1"/>
  <c r="E43" i="1"/>
  <c r="C43" i="1"/>
  <c r="C44" i="1" s="1"/>
  <c r="C5" i="1" s="1"/>
  <c r="L42" i="1"/>
  <c r="K42" i="1"/>
  <c r="J42" i="1"/>
  <c r="F42" i="1"/>
  <c r="L41" i="1"/>
  <c r="K41" i="1"/>
  <c r="J41" i="1"/>
  <c r="F41" i="1"/>
  <c r="L40" i="1"/>
  <c r="K40" i="1"/>
  <c r="J40" i="1"/>
  <c r="F40" i="1"/>
  <c r="L39" i="1"/>
  <c r="K39" i="1"/>
  <c r="J39" i="1"/>
  <c r="F39" i="1"/>
  <c r="L38" i="1"/>
  <c r="K38" i="1"/>
  <c r="J38" i="1"/>
  <c r="F38" i="1"/>
  <c r="L37" i="1"/>
  <c r="K37" i="1"/>
  <c r="J37" i="1"/>
  <c r="F37" i="1"/>
  <c r="L36" i="1"/>
  <c r="K36" i="1"/>
  <c r="J36" i="1"/>
  <c r="F36" i="1"/>
  <c r="L35" i="1"/>
  <c r="K35" i="1"/>
  <c r="J35" i="1"/>
  <c r="F35" i="1"/>
  <c r="L34" i="1"/>
  <c r="K34" i="1"/>
  <c r="J34" i="1"/>
  <c r="F34" i="1"/>
  <c r="L33" i="1"/>
  <c r="K33" i="1"/>
  <c r="J33" i="1"/>
  <c r="F33" i="1"/>
  <c r="L32" i="1"/>
  <c r="K32" i="1"/>
  <c r="J32" i="1"/>
  <c r="F32" i="1"/>
  <c r="L31" i="1"/>
  <c r="K31" i="1"/>
  <c r="J31" i="1"/>
  <c r="F31" i="1"/>
  <c r="D29" i="1"/>
  <c r="D4" i="1" s="1"/>
  <c r="I28" i="1"/>
  <c r="G28" i="1"/>
  <c r="G29" i="1" s="1"/>
  <c r="G4" i="1" s="1"/>
  <c r="E28" i="1"/>
  <c r="E4" i="1" s="1"/>
  <c r="C28" i="1"/>
  <c r="L27" i="1"/>
  <c r="K27" i="1"/>
  <c r="J27" i="1"/>
  <c r="F27" i="1"/>
  <c r="L26" i="1"/>
  <c r="K26" i="1"/>
  <c r="J26" i="1"/>
  <c r="F26" i="1"/>
  <c r="L25" i="1"/>
  <c r="K25" i="1"/>
  <c r="J25" i="1"/>
  <c r="F25" i="1"/>
  <c r="L24" i="1"/>
  <c r="K24" i="1"/>
  <c r="J24" i="1"/>
  <c r="F24" i="1"/>
  <c r="L23" i="1"/>
  <c r="K23" i="1"/>
  <c r="J23" i="1"/>
  <c r="F23" i="1"/>
  <c r="L22" i="1"/>
  <c r="K22" i="1"/>
  <c r="J22" i="1"/>
  <c r="F22" i="1"/>
  <c r="L21" i="1"/>
  <c r="K21" i="1"/>
  <c r="J21" i="1"/>
  <c r="F21" i="1"/>
  <c r="L20" i="1"/>
  <c r="K20" i="1"/>
  <c r="J20" i="1"/>
  <c r="F20" i="1"/>
  <c r="L19" i="1"/>
  <c r="K19" i="1"/>
  <c r="J19" i="1"/>
  <c r="F19" i="1"/>
  <c r="L18" i="1"/>
  <c r="K18" i="1"/>
  <c r="J18" i="1"/>
  <c r="F18" i="1"/>
  <c r="L17" i="1"/>
  <c r="K17" i="1"/>
  <c r="J17" i="1"/>
  <c r="F17" i="1"/>
  <c r="L16" i="1"/>
  <c r="L28" i="1" s="1"/>
  <c r="L4" i="1" s="1"/>
  <c r="K16" i="1"/>
  <c r="J16" i="1"/>
  <c r="F16" i="1"/>
  <c r="K141" i="1" l="1"/>
  <c r="L141" i="1"/>
  <c r="N137" i="1"/>
  <c r="K104" i="1"/>
  <c r="K9" i="1" s="1"/>
  <c r="L104" i="1"/>
  <c r="I8" i="1"/>
  <c r="I89" i="1"/>
  <c r="F104" i="1"/>
  <c r="F9" i="1" s="1"/>
  <c r="J11" i="1"/>
  <c r="L8" i="1"/>
  <c r="L89" i="1"/>
  <c r="K11" i="1"/>
  <c r="F11" i="1"/>
  <c r="K28" i="1"/>
  <c r="K29" i="1" s="1"/>
  <c r="K4" i="1" s="1"/>
  <c r="M47" i="1"/>
  <c r="M48" i="1"/>
  <c r="M52" i="1"/>
  <c r="M56" i="1"/>
  <c r="M112" i="1"/>
  <c r="M116" i="1"/>
  <c r="M117" i="1"/>
  <c r="M64" i="1"/>
  <c r="L135" i="1"/>
  <c r="L140" i="1" s="1"/>
  <c r="M98" i="1"/>
  <c r="M115" i="1"/>
  <c r="M97" i="1"/>
  <c r="M99" i="1"/>
  <c r="M102" i="1"/>
  <c r="M107" i="1"/>
  <c r="M124" i="1"/>
  <c r="J43" i="1"/>
  <c r="I5" i="1"/>
  <c r="E74" i="1"/>
  <c r="E7" i="1"/>
  <c r="M125" i="1"/>
  <c r="M127" i="1"/>
  <c r="M129" i="1"/>
  <c r="E59" i="1"/>
  <c r="F59" i="1" s="1"/>
  <c r="F6" i="1" s="1"/>
  <c r="E6" i="1"/>
  <c r="E44" i="1"/>
  <c r="F44" i="1" s="1"/>
  <c r="F5" i="1" s="1"/>
  <c r="E5" i="1"/>
  <c r="I44" i="1"/>
  <c r="J44" i="1" s="1"/>
  <c r="J5" i="1" s="1"/>
  <c r="J58" i="1"/>
  <c r="I6" i="1"/>
  <c r="M63" i="1"/>
  <c r="G136" i="1"/>
  <c r="K136" i="1" s="1"/>
  <c r="G10" i="1"/>
  <c r="M24" i="1"/>
  <c r="M34" i="1"/>
  <c r="M38" i="1"/>
  <c r="M42" i="1"/>
  <c r="G5" i="1"/>
  <c r="I74" i="1"/>
  <c r="J74" i="1" s="1"/>
  <c r="J7" i="1" s="1"/>
  <c r="I7" i="1"/>
  <c r="M109" i="1"/>
  <c r="M111" i="1"/>
  <c r="M113" i="1"/>
  <c r="M31" i="1"/>
  <c r="M32" i="1"/>
  <c r="M36" i="1"/>
  <c r="M40" i="1"/>
  <c r="E29" i="1"/>
  <c r="F74" i="1"/>
  <c r="F7" i="1" s="1"/>
  <c r="M65" i="1"/>
  <c r="M66" i="1"/>
  <c r="M68" i="1"/>
  <c r="M101" i="1"/>
  <c r="M122" i="1"/>
  <c r="M130" i="1"/>
  <c r="I29" i="1"/>
  <c r="J29" i="1" s="1"/>
  <c r="J4" i="1" s="1"/>
  <c r="I4" i="1"/>
  <c r="M20" i="1"/>
  <c r="M50" i="1"/>
  <c r="M54" i="1"/>
  <c r="M108" i="1"/>
  <c r="M128" i="1"/>
  <c r="M100" i="1"/>
  <c r="M114" i="1"/>
  <c r="M121" i="1"/>
  <c r="M141" i="1" s="1"/>
  <c r="M123" i="1"/>
  <c r="M22" i="1"/>
  <c r="M23" i="1"/>
  <c r="M33" i="1"/>
  <c r="M35" i="1"/>
  <c r="M49" i="1"/>
  <c r="M51" i="1"/>
  <c r="M26" i="1"/>
  <c r="M53" i="1"/>
  <c r="M55" i="1"/>
  <c r="F58" i="1"/>
  <c r="K73" i="1"/>
  <c r="K74" i="1" s="1"/>
  <c r="K7" i="1" s="1"/>
  <c r="L103" i="1"/>
  <c r="L9" i="1" s="1"/>
  <c r="J9" i="1"/>
  <c r="M21" i="1"/>
  <c r="M69" i="1"/>
  <c r="M25" i="1"/>
  <c r="M27" i="1"/>
  <c r="M37" i="1"/>
  <c r="M39" i="1"/>
  <c r="F28" i="1"/>
  <c r="K43" i="1"/>
  <c r="K44" i="1" s="1"/>
  <c r="K5" i="1" s="1"/>
  <c r="M41" i="1"/>
  <c r="M46" i="1"/>
  <c r="M57" i="1"/>
  <c r="I59" i="1"/>
  <c r="J59" i="1" s="1"/>
  <c r="J6" i="1" s="1"/>
  <c r="L73" i="1"/>
  <c r="M62" i="1"/>
  <c r="M67" i="1"/>
  <c r="M110" i="1"/>
  <c r="M126" i="1"/>
  <c r="M16" i="1"/>
  <c r="M17" i="1"/>
  <c r="M18" i="1"/>
  <c r="M19" i="1"/>
  <c r="L29" i="1"/>
  <c r="L59" i="1"/>
  <c r="K119" i="1"/>
  <c r="K10" i="1" s="1"/>
  <c r="J28" i="1"/>
  <c r="C29" i="1"/>
  <c r="F43" i="1"/>
  <c r="M61" i="1"/>
  <c r="M106" i="1"/>
  <c r="K58" i="1"/>
  <c r="K59" i="1" s="1"/>
  <c r="K6" i="1" s="1"/>
  <c r="J73" i="1"/>
  <c r="L43" i="1"/>
  <c r="L5" i="1" s="1"/>
  <c r="J119" i="1"/>
  <c r="J10" i="1" s="1"/>
  <c r="M104" i="1" l="1"/>
  <c r="M9" i="1" s="1"/>
  <c r="M29" i="1"/>
  <c r="M4" i="1" s="1"/>
  <c r="M28" i="1"/>
  <c r="M11" i="1"/>
  <c r="M73" i="1"/>
  <c r="I11" i="1"/>
  <c r="L11" i="1"/>
  <c r="G138" i="1"/>
  <c r="K138" i="1" s="1"/>
  <c r="L119" i="1"/>
  <c r="L10" i="1"/>
  <c r="L74" i="1"/>
  <c r="M74" i="1" s="1"/>
  <c r="M7" i="1" s="1"/>
  <c r="L7" i="1"/>
  <c r="F29" i="1"/>
  <c r="F4" i="1" s="1"/>
  <c r="C4" i="1"/>
  <c r="M58" i="1"/>
  <c r="M119" i="1"/>
  <c r="M10" i="1" s="1"/>
  <c r="M59" i="1"/>
  <c r="M6" i="1" s="1"/>
  <c r="M43" i="1"/>
  <c r="L44" i="1"/>
  <c r="M44" i="1" s="1"/>
  <c r="M5" i="1" s="1"/>
  <c r="C78" i="4" l="1"/>
  <c r="C62" i="4"/>
  <c r="C46" i="4"/>
  <c r="C30" i="4"/>
  <c r="C60" i="2"/>
  <c r="F60" i="2"/>
  <c r="E60" i="2"/>
  <c r="D60" i="2"/>
  <c r="E59" i="2"/>
  <c r="E76" i="2"/>
  <c r="D77" i="2"/>
  <c r="E77" i="2"/>
  <c r="F77" i="2"/>
  <c r="C77" i="2"/>
  <c r="E93" i="2"/>
  <c r="E94" i="2"/>
  <c r="D94" i="2"/>
  <c r="C94" i="2"/>
  <c r="C110" i="2"/>
  <c r="C158" i="2"/>
  <c r="D158" i="2"/>
  <c r="D174" i="2"/>
  <c r="F94" i="2" l="1"/>
  <c r="C174" i="2"/>
  <c r="E142" i="2" l="1"/>
  <c r="E158" i="2"/>
  <c r="F156" i="2"/>
  <c r="F158" i="2" s="1"/>
  <c r="E157" i="2" l="1"/>
  <c r="E141" i="2" l="1"/>
  <c r="F136" i="2" l="1"/>
  <c r="F138" i="2"/>
  <c r="F137" i="2"/>
  <c r="F142" i="2" l="1"/>
  <c r="E125" i="2"/>
  <c r="E109" i="2"/>
  <c r="E110" i="2" s="1"/>
  <c r="F108" i="2"/>
  <c r="F107" i="2"/>
  <c r="F106" i="2"/>
  <c r="F105" i="2"/>
  <c r="F104" i="2"/>
  <c r="F103" i="2"/>
  <c r="F102" i="2"/>
  <c r="F101" i="2"/>
  <c r="F100" i="2"/>
  <c r="F99" i="2"/>
  <c r="F98" i="2"/>
  <c r="F97" i="2"/>
  <c r="F45" i="2"/>
  <c r="F44" i="2"/>
  <c r="F43" i="2"/>
  <c r="F42" i="2"/>
  <c r="F41" i="2"/>
  <c r="F40" i="2"/>
  <c r="F39" i="2"/>
  <c r="F38" i="2"/>
  <c r="F37" i="2"/>
  <c r="F36" i="2"/>
  <c r="F35" i="2"/>
  <c r="F34" i="2"/>
  <c r="E30" i="2"/>
  <c r="E31" i="2" s="1"/>
  <c r="C30" i="2"/>
  <c r="C31" i="2" s="1"/>
  <c r="F29" i="2"/>
  <c r="F28" i="2"/>
  <c r="F27" i="2"/>
  <c r="F26" i="2"/>
  <c r="F25" i="2"/>
  <c r="F24" i="2"/>
  <c r="F23" i="2"/>
  <c r="F22" i="2"/>
  <c r="F21" i="2"/>
  <c r="F20" i="2"/>
  <c r="F19" i="2"/>
  <c r="F18" i="2"/>
  <c r="E14" i="2"/>
  <c r="E15" i="2" s="1"/>
  <c r="C14" i="2"/>
  <c r="C15" i="2" s="1"/>
  <c r="F13" i="2"/>
  <c r="F12" i="2"/>
  <c r="F11" i="2"/>
  <c r="F10" i="2"/>
  <c r="F9" i="2"/>
  <c r="F8" i="2"/>
  <c r="F7" i="2"/>
  <c r="F6" i="2"/>
  <c r="F5" i="2"/>
  <c r="F4" i="2"/>
  <c r="F3" i="2"/>
  <c r="F2" i="2"/>
  <c r="F15" i="2" l="1"/>
  <c r="F31" i="2"/>
  <c r="F14" i="2"/>
  <c r="F110" i="2"/>
  <c r="F30" i="2"/>
</calcChain>
</file>

<file path=xl/sharedStrings.xml><?xml version="1.0" encoding="utf-8"?>
<sst xmlns="http://schemas.openxmlformats.org/spreadsheetml/2006/main" count="380" uniqueCount="110">
  <si>
    <t>Mesec</t>
  </si>
  <si>
    <t>VD vloge</t>
  </si>
  <si>
    <t>VD znesek</t>
  </si>
  <si>
    <t>VD povprečje</t>
  </si>
  <si>
    <t>SKUPAJ</t>
  </si>
  <si>
    <t>povprečno</t>
  </si>
  <si>
    <t>DP za leto 2012</t>
  </si>
  <si>
    <t>DP za leto 2013</t>
  </si>
  <si>
    <t>DP za leto 2014</t>
  </si>
  <si>
    <t>VD za leto 2012</t>
  </si>
  <si>
    <t>VD za leto 2013</t>
  </si>
  <si>
    <t>VD za leto 2014</t>
  </si>
  <si>
    <t>VD za leto 2015</t>
  </si>
  <si>
    <t>DP za leto 2015</t>
  </si>
  <si>
    <t>DP za leto 2016</t>
  </si>
  <si>
    <t>DP za leto 2017</t>
  </si>
  <si>
    <t>VD za leto 2016</t>
  </si>
  <si>
    <t>VD za leto 2017</t>
  </si>
  <si>
    <t>DP za leto 2018</t>
  </si>
  <si>
    <t>VD za leto 2018</t>
  </si>
  <si>
    <t>IDP</t>
  </si>
  <si>
    <t>DP</t>
  </si>
  <si>
    <t>18095</t>
  </si>
  <si>
    <t>3109425,62</t>
  </si>
  <si>
    <t>VD za leto 2019</t>
  </si>
  <si>
    <t>DP za leto 2019</t>
  </si>
  <si>
    <t>Izplačana sredstva</t>
  </si>
  <si>
    <t>Prejemniki</t>
  </si>
  <si>
    <t>Povp. izplačilo</t>
  </si>
  <si>
    <t>Upravičenci</t>
  </si>
  <si>
    <t>Upravičenci - M</t>
  </si>
  <si>
    <t>Upravičenci - Ž</t>
  </si>
  <si>
    <t>Odrasli upr.</t>
  </si>
  <si>
    <t>Otroci upr.</t>
  </si>
  <si>
    <t>Odrasli upr. - M</t>
  </si>
  <si>
    <t>Odrasli upr. - Ž</t>
  </si>
  <si>
    <t>13767</t>
  </si>
  <si>
    <t>13796</t>
  </si>
  <si>
    <t>13880</t>
  </si>
  <si>
    <t>13919</t>
  </si>
  <si>
    <t>13982</t>
  </si>
  <si>
    <t>14069</t>
  </si>
  <si>
    <t>13822</t>
  </si>
  <si>
    <t>13851</t>
  </si>
  <si>
    <t>13905</t>
  </si>
  <si>
    <t>10854</t>
  </si>
  <si>
    <t>10416</t>
  </si>
  <si>
    <t>10604</t>
  </si>
  <si>
    <t>156865</t>
  </si>
  <si>
    <t>8789</t>
  </si>
  <si>
    <t>9207</t>
  </si>
  <si>
    <t>9672</t>
  </si>
  <si>
    <t>9723</t>
  </si>
  <si>
    <t>9862</t>
  </si>
  <si>
    <t>9957</t>
  </si>
  <si>
    <t>9797</t>
  </si>
  <si>
    <t>9824</t>
  </si>
  <si>
    <t>9801</t>
  </si>
  <si>
    <t>9339</t>
  </si>
  <si>
    <t>9325</t>
  </si>
  <si>
    <t>9330</t>
  </si>
  <si>
    <t>114626</t>
  </si>
  <si>
    <t>9123</t>
  </si>
  <si>
    <t>9407</t>
  </si>
  <si>
    <t>9572</t>
  </si>
  <si>
    <t>9622</t>
  </si>
  <si>
    <t>9697</t>
  </si>
  <si>
    <t>9771</t>
  </si>
  <si>
    <t>9810</t>
  </si>
  <si>
    <t>9970</t>
  </si>
  <si>
    <t>10057</t>
  </si>
  <si>
    <t>10119</t>
  </si>
  <si>
    <t>VD prejemniki</t>
  </si>
  <si>
    <t>VD upravičenci</t>
  </si>
  <si>
    <t>VD povprečno izplačilo glede na prejemnika</t>
  </si>
  <si>
    <t xml:space="preserve">izredna denarna pomoč za kritje stroška pogreba </t>
  </si>
  <si>
    <t>Leto</t>
  </si>
  <si>
    <t>DP upravičenci povprečno mesečno</t>
  </si>
  <si>
    <t>DP prejemniki povprečno mesečno</t>
  </si>
  <si>
    <t>IDP prejemniki povprečno mesečno</t>
  </si>
  <si>
    <t xml:space="preserve">IDP izplačilo na letni ravni </t>
  </si>
  <si>
    <t>DP izplačilo na letni ravni</t>
  </si>
  <si>
    <t>IDP upravičenci povprečno mesečno</t>
  </si>
  <si>
    <t>Podatki po letih za obdobje od 2012 do 2019:</t>
  </si>
  <si>
    <t>Podatki po  mesecih za obdobje od 2012 do 2019:</t>
  </si>
  <si>
    <t>povprečna višina DP glede na prejemnike</t>
  </si>
  <si>
    <t>povprečna višina IDP  glede na prejemnike</t>
  </si>
  <si>
    <t>DP  in IDP skupaj prejemniki povprečno mesečno</t>
  </si>
  <si>
    <t>DP in IDP skupaj izplačilo na letni ravni</t>
  </si>
  <si>
    <t>povrečna višina DP  in IDP skupaj glede na prejemnike</t>
  </si>
  <si>
    <t>0</t>
  </si>
  <si>
    <t>20253</t>
  </si>
  <si>
    <t>8640</t>
  </si>
  <si>
    <t>11613</t>
  </si>
  <si>
    <t>DP za leto 2020</t>
  </si>
  <si>
    <t>VD za leto 2020</t>
  </si>
  <si>
    <t>začasni podatki</t>
  </si>
  <si>
    <t>2014/01/01 00:00:00</t>
  </si>
  <si>
    <t>2014/02/01 00:00:00</t>
  </si>
  <si>
    <t>2014/03/01 00:00:00</t>
  </si>
  <si>
    <t>2014/04/01 00:00:00</t>
  </si>
  <si>
    <t>2014/05/01 00:00:00</t>
  </si>
  <si>
    <t>2014/06/01 00:00:00</t>
  </si>
  <si>
    <t>2014/07/01 00:00:00</t>
  </si>
  <si>
    <t>2014/08/01 00:00:00</t>
  </si>
  <si>
    <t>2014/09/01 00:00:00</t>
  </si>
  <si>
    <t>2014/10/01 00:00:00</t>
  </si>
  <si>
    <t>2014/11/01 00:00:00</t>
  </si>
  <si>
    <t>2014/12/01 00:00:00</t>
  </si>
  <si>
    <t>Upravičenci DP in IDP 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</si>
</sst>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4" formatCode="dd/mm/yyyy"/>
    <numFmt numFmtId="165" formatCode="_-* #,##0.000\ _€_-;\-* #,##0.000\ _€_-;_-* &quot;-&quot;??\ _€_-;_-@_-"/>
    <numFmt numFmtId="166" formatCode="_-* #,##0.000\ _€_-;\-* #,##0.000\ _€_-;_-* &quot;-&quot;???\ _€_-;_-@_-"/>
    <numFmt numFmtId="167" formatCode="#,##0_ ;\-#,##0\ "/>
    <numFmt numFmtId="168" formatCode="_-* #,##0\ _€_-;\-* #,##0\ _€_-;_-* &quot;-&quot;??\ _€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rgb="FF6633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1"/>
      <color indexed="8"/>
      <name val="Calibri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7" borderId="0" applyNumberFormat="0" applyBorder="0" applyProtection="0">
      <alignment vertical="top"/>
    </xf>
    <xf numFmtId="0" fontId="18" fillId="37" borderId="0" applyNumberFormat="0" applyBorder="0" applyProtection="0">
      <alignment vertical="top"/>
    </xf>
    <xf numFmtId="43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</cellStyleXfs>
  <cellXfs count="174">
    <xf numFmtId="0" fontId="0" fillId="0" borderId="0" xfId="0"/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164" fontId="0" fillId="0" borderId="0" xfId="0" applyNumberFormat="1" applyBorder="1"/>
    <xf numFmtId="3" fontId="16" fillId="34" borderId="11" xfId="0" applyNumberFormat="1" applyFont="1" applyFill="1" applyBorder="1"/>
    <xf numFmtId="3" fontId="0" fillId="35" borderId="11" xfId="0" applyNumberFormat="1" applyFill="1" applyBorder="1"/>
    <xf numFmtId="3" fontId="16" fillId="35" borderId="11" xfId="0" applyNumberFormat="1" applyFont="1" applyFill="1" applyBorder="1"/>
    <xf numFmtId="0" fontId="16" fillId="0" borderId="0" xfId="0" applyFont="1" applyFill="1"/>
    <xf numFmtId="0" fontId="16" fillId="0" borderId="0" xfId="0" applyFont="1"/>
    <xf numFmtId="2" fontId="0" fillId="0" borderId="0" xfId="0" applyNumberFormat="1" applyFill="1"/>
    <xf numFmtId="164" fontId="16" fillId="36" borderId="0" xfId="0" applyNumberFormat="1" applyFont="1" applyFill="1" applyBorder="1"/>
    <xf numFmtId="3" fontId="16" fillId="36" borderId="0" xfId="0" applyNumberFormat="1" applyFont="1" applyFill="1" applyBorder="1"/>
    <xf numFmtId="0" fontId="16" fillId="36" borderId="0" xfId="0" applyFont="1" applyFill="1" applyBorder="1"/>
    <xf numFmtId="0" fontId="0" fillId="0" borderId="0" xfId="0"/>
    <xf numFmtId="0" fontId="16" fillId="36" borderId="0" xfId="0" applyFont="1" applyFill="1" applyBorder="1" applyAlignment="1">
      <alignment wrapText="1"/>
    </xf>
    <xf numFmtId="0" fontId="0" fillId="0" borderId="0" xfId="0" applyBorder="1"/>
    <xf numFmtId="3" fontId="20" fillId="36" borderId="0" xfId="0" applyNumberFormat="1" applyFont="1" applyFill="1" applyBorder="1"/>
    <xf numFmtId="4" fontId="20" fillId="36" borderId="0" xfId="0" applyNumberFormat="1" applyFont="1" applyFill="1" applyBorder="1"/>
    <xf numFmtId="2" fontId="16" fillId="36" borderId="0" xfId="0" applyNumberFormat="1" applyFont="1" applyFill="1" applyBorder="1"/>
    <xf numFmtId="2" fontId="21" fillId="0" borderId="0" xfId="45" applyNumberFormat="1" applyFont="1" applyBorder="1" applyAlignment="1">
      <alignment horizontal="right"/>
    </xf>
    <xf numFmtId="1" fontId="0" fillId="0" borderId="0" xfId="0" applyNumberFormat="1"/>
    <xf numFmtId="1" fontId="21" fillId="0" borderId="0" xfId="45" applyNumberFormat="1" applyFont="1" applyBorder="1" applyAlignment="1">
      <alignment horizontal="right"/>
    </xf>
    <xf numFmtId="0" fontId="23" fillId="38" borderId="14" xfId="45" applyFont="1" applyFill="1" applyBorder="1" applyAlignment="1">
      <alignment horizontal="center"/>
    </xf>
    <xf numFmtId="2" fontId="21" fillId="0" borderId="14" xfId="45" applyNumberFormat="1" applyFont="1" applyBorder="1" applyAlignment="1">
      <alignment horizontal="right"/>
    </xf>
    <xf numFmtId="1" fontId="21" fillId="0" borderId="14" xfId="45" applyNumberFormat="1" applyFont="1" applyBorder="1" applyAlignment="1">
      <alignment horizontal="right"/>
    </xf>
    <xf numFmtId="3" fontId="0" fillId="0" borderId="14" xfId="0" applyNumberFormat="1" applyFill="1" applyBorder="1"/>
    <xf numFmtId="0" fontId="21" fillId="36" borderId="0" xfId="45" applyNumberFormat="1" applyFont="1" applyFill="1" applyBorder="1" applyAlignment="1">
      <alignment horizontal="left"/>
    </xf>
    <xf numFmtId="2" fontId="0" fillId="36" borderId="0" xfId="0" applyNumberFormat="1" applyFont="1" applyFill="1" applyBorder="1"/>
    <xf numFmtId="164" fontId="0" fillId="33" borderId="14" xfId="0" applyNumberFormat="1" applyFont="1" applyFill="1" applyBorder="1"/>
    <xf numFmtId="3" fontId="0" fillId="35" borderId="15" xfId="0" applyNumberFormat="1" applyFont="1" applyFill="1" applyBorder="1"/>
    <xf numFmtId="2" fontId="0" fillId="35" borderId="15" xfId="0" applyNumberFormat="1" applyFont="1" applyFill="1" applyBorder="1"/>
    <xf numFmtId="3" fontId="19" fillId="33" borderId="14" xfId="0" applyNumberFormat="1" applyFont="1" applyFill="1" applyBorder="1"/>
    <xf numFmtId="3" fontId="0" fillId="34" borderId="14" xfId="0" applyNumberFormat="1" applyFont="1" applyFill="1" applyBorder="1"/>
    <xf numFmtId="2" fontId="0" fillId="34" borderId="14" xfId="0" applyNumberFormat="1" applyFont="1" applyFill="1" applyBorder="1"/>
    <xf numFmtId="3" fontId="0" fillId="35" borderId="14" xfId="0" applyNumberFormat="1" applyFill="1" applyBorder="1"/>
    <xf numFmtId="3" fontId="19" fillId="35" borderId="14" xfId="0" applyNumberFormat="1" applyFont="1" applyFill="1" applyBorder="1"/>
    <xf numFmtId="3" fontId="0" fillId="35" borderId="14" xfId="0" applyNumberFormat="1" applyFont="1" applyFill="1" applyBorder="1"/>
    <xf numFmtId="3" fontId="16" fillId="35" borderId="14" xfId="0" applyNumberFormat="1" applyFont="1" applyFill="1" applyBorder="1"/>
    <xf numFmtId="168" fontId="0" fillId="35" borderId="14" xfId="44" applyNumberFormat="1" applyFont="1" applyFill="1" applyBorder="1" applyAlignment="1">
      <alignment horizontal="left" wrapText="1"/>
    </xf>
    <xf numFmtId="168" fontId="16" fillId="35" borderId="14" xfId="44" applyNumberFormat="1" applyFont="1" applyFill="1" applyBorder="1" applyAlignment="1">
      <alignment horizontal="right"/>
    </xf>
    <xf numFmtId="168" fontId="16" fillId="35" borderId="14" xfId="44" applyNumberFormat="1" applyFont="1" applyFill="1" applyBorder="1" applyAlignment="1">
      <alignment horizontal="right" wrapText="1"/>
    </xf>
    <xf numFmtId="168" fontId="0" fillId="0" borderId="14" xfId="44" applyNumberFormat="1" applyFont="1" applyFill="1" applyBorder="1" applyAlignment="1">
      <alignment horizontal="right"/>
    </xf>
    <xf numFmtId="168" fontId="0" fillId="36" borderId="14" xfId="44" applyNumberFormat="1" applyFont="1" applyFill="1" applyBorder="1" applyAlignment="1">
      <alignment horizontal="right"/>
    </xf>
    <xf numFmtId="168" fontId="0" fillId="0" borderId="0" xfId="44" applyNumberFormat="1" applyFont="1" applyFill="1" applyAlignment="1">
      <alignment horizontal="right"/>
    </xf>
    <xf numFmtId="168" fontId="0" fillId="35" borderId="14" xfId="44" applyNumberFormat="1" applyFont="1" applyFill="1" applyBorder="1" applyAlignment="1">
      <alignment horizontal="right"/>
    </xf>
    <xf numFmtId="168" fontId="0" fillId="35" borderId="14" xfId="44" applyNumberFormat="1" applyFont="1" applyFill="1" applyBorder="1" applyAlignment="1">
      <alignment horizontal="right" wrapText="1"/>
    </xf>
    <xf numFmtId="3" fontId="20" fillId="33" borderId="14" xfId="0" applyNumberFormat="1" applyFont="1" applyFill="1" applyBorder="1"/>
    <xf numFmtId="0" fontId="0" fillId="0" borderId="14" xfId="0" applyBorder="1"/>
    <xf numFmtId="3" fontId="19" fillId="36" borderId="14" xfId="0" applyNumberFormat="1" applyFont="1" applyFill="1" applyBorder="1"/>
    <xf numFmtId="3" fontId="21" fillId="0" borderId="14" xfId="45" applyNumberFormat="1" applyFont="1" applyBorder="1" applyAlignment="1">
      <alignment horizontal="right"/>
    </xf>
    <xf numFmtId="1" fontId="0" fillId="0" borderId="14" xfId="0" applyNumberFormat="1" applyBorder="1"/>
    <xf numFmtId="164" fontId="0" fillId="33" borderId="14" xfId="0" applyNumberFormat="1" applyFill="1" applyBorder="1"/>
    <xf numFmtId="3" fontId="0" fillId="35" borderId="14" xfId="0" applyNumberFormat="1" applyFill="1" applyBorder="1" applyAlignment="1">
      <alignment horizontal="left" wrapText="1"/>
    </xf>
    <xf numFmtId="2" fontId="0" fillId="35" borderId="14" xfId="0" applyNumberFormat="1" applyFill="1" applyBorder="1" applyAlignment="1">
      <alignment horizontal="left" wrapText="1"/>
    </xf>
    <xf numFmtId="0" fontId="0" fillId="33" borderId="14" xfId="0" applyFill="1" applyBorder="1" applyAlignment="1">
      <alignment horizontal="left" wrapText="1"/>
    </xf>
    <xf numFmtId="0" fontId="0" fillId="34" borderId="14" xfId="0" applyFill="1" applyBorder="1" applyAlignment="1">
      <alignment horizontal="left" wrapText="1"/>
    </xf>
    <xf numFmtId="0" fontId="0" fillId="36" borderId="0" xfId="0" applyFill="1"/>
    <xf numFmtId="164" fontId="0" fillId="36" borderId="11" xfId="0" applyNumberFormat="1" applyFill="1" applyBorder="1"/>
    <xf numFmtId="164" fontId="0" fillId="36" borderId="14" xfId="0" applyNumberFormat="1" applyFill="1" applyBorder="1"/>
    <xf numFmtId="164" fontId="16" fillId="36" borderId="14" xfId="0" applyNumberFormat="1" applyFont="1" applyFill="1" applyBorder="1"/>
    <xf numFmtId="0" fontId="0" fillId="36" borderId="0" xfId="0" applyFill="1" applyBorder="1"/>
    <xf numFmtId="0" fontId="16" fillId="33" borderId="14" xfId="0" applyFont="1" applyFill="1" applyBorder="1" applyAlignment="1">
      <alignment wrapText="1"/>
    </xf>
    <xf numFmtId="3" fontId="0" fillId="34" borderId="14" xfId="0" applyNumberFormat="1" applyFill="1" applyBorder="1"/>
    <xf numFmtId="0" fontId="0" fillId="34" borderId="14" xfId="0" applyFill="1" applyBorder="1"/>
    <xf numFmtId="164" fontId="16" fillId="33" borderId="14" xfId="0" applyNumberFormat="1" applyFont="1" applyFill="1" applyBorder="1"/>
    <xf numFmtId="2" fontId="16" fillId="35" borderId="14" xfId="0" applyNumberFormat="1" applyFont="1" applyFill="1" applyBorder="1"/>
    <xf numFmtId="0" fontId="16" fillId="34" borderId="14" xfId="0" applyFont="1" applyFill="1" applyBorder="1"/>
    <xf numFmtId="164" fontId="0" fillId="0" borderId="14" xfId="0" applyNumberFormat="1" applyBorder="1"/>
    <xf numFmtId="3" fontId="0" fillId="0" borderId="14" xfId="0" applyNumberFormat="1" applyFill="1" applyBorder="1" applyAlignment="1">
      <alignment horizontal="center"/>
    </xf>
    <xf numFmtId="2" fontId="0" fillId="0" borderId="14" xfId="0" applyNumberFormat="1" applyFill="1" applyBorder="1"/>
    <xf numFmtId="0" fontId="0" fillId="0" borderId="14" xfId="0" applyFill="1" applyBorder="1"/>
    <xf numFmtId="4" fontId="0" fillId="36" borderId="0" xfId="0" applyNumberFormat="1" applyFill="1"/>
    <xf numFmtId="3" fontId="0" fillId="36" borderId="11" xfId="0" applyNumberFormat="1" applyFill="1" applyBorder="1"/>
    <xf numFmtId="2" fontId="0" fillId="36" borderId="14" xfId="0" applyNumberFormat="1" applyFill="1" applyBorder="1"/>
    <xf numFmtId="0" fontId="0" fillId="36" borderId="11" xfId="0" applyFill="1" applyBorder="1"/>
    <xf numFmtId="0" fontId="16" fillId="35" borderId="14" xfId="0" applyFont="1" applyFill="1" applyBorder="1" applyAlignment="1">
      <alignment wrapText="1"/>
    </xf>
    <xf numFmtId="2" fontId="0" fillId="34" borderId="14" xfId="0" applyNumberFormat="1" applyFill="1" applyBorder="1"/>
    <xf numFmtId="3" fontId="16" fillId="34" borderId="14" xfId="0" applyNumberFormat="1" applyFont="1" applyFill="1" applyBorder="1"/>
    <xf numFmtId="164" fontId="19" fillId="33" borderId="14" xfId="0" applyNumberFormat="1" applyFont="1" applyFill="1" applyBorder="1"/>
    <xf numFmtId="2" fontId="16" fillId="35" borderId="11" xfId="0" applyNumberFormat="1" applyFont="1" applyFill="1" applyBorder="1"/>
    <xf numFmtId="2" fontId="16" fillId="34" borderId="14" xfId="0" applyNumberFormat="1" applyFont="1" applyFill="1" applyBorder="1"/>
    <xf numFmtId="3" fontId="16" fillId="36" borderId="14" xfId="0" applyNumberFormat="1" applyFont="1" applyFill="1" applyBorder="1"/>
    <xf numFmtId="2" fontId="16" fillId="36" borderId="14" xfId="0" applyNumberFormat="1" applyFont="1" applyFill="1" applyBorder="1"/>
    <xf numFmtId="3" fontId="20" fillId="36" borderId="14" xfId="0" applyNumberFormat="1" applyFont="1" applyFill="1" applyBorder="1"/>
    <xf numFmtId="4" fontId="20" fillId="36" borderId="14" xfId="0" applyNumberFormat="1" applyFont="1" applyFill="1" applyBorder="1"/>
    <xf numFmtId="3" fontId="16" fillId="35" borderId="15" xfId="0" applyNumberFormat="1" applyFont="1" applyFill="1" applyBorder="1"/>
    <xf numFmtId="43" fontId="21" fillId="0" borderId="14" xfId="44" applyFont="1" applyBorder="1" applyAlignment="1">
      <alignment horizontal="right"/>
    </xf>
    <xf numFmtId="43" fontId="21" fillId="0" borderId="16" xfId="44" applyFont="1" applyBorder="1" applyAlignment="1">
      <alignment horizontal="right"/>
    </xf>
    <xf numFmtId="0" fontId="23" fillId="38" borderId="16" xfId="45" applyFont="1" applyFill="1" applyBorder="1" applyAlignment="1">
      <alignment horizontal="center"/>
    </xf>
    <xf numFmtId="0" fontId="23" fillId="38" borderId="16" xfId="45" applyFont="1" applyFill="1" applyBorder="1" applyAlignment="1">
      <alignment horizontal="center"/>
    </xf>
    <xf numFmtId="2" fontId="21" fillId="0" borderId="16" xfId="45" applyNumberFormat="1" applyFont="1" applyBorder="1" applyAlignment="1">
      <alignment horizontal="right"/>
    </xf>
    <xf numFmtId="1" fontId="21" fillId="0" borderId="16" xfId="45" applyNumberFormat="1" applyFont="1" applyBorder="1" applyAlignment="1">
      <alignment horizontal="right"/>
    </xf>
    <xf numFmtId="164" fontId="16" fillId="0" borderId="0" xfId="0" applyNumberFormat="1" applyFont="1" applyBorder="1"/>
    <xf numFmtId="1" fontId="0" fillId="0" borderId="0" xfId="44" applyNumberFormat="1" applyFont="1" applyBorder="1"/>
    <xf numFmtId="3" fontId="0" fillId="0" borderId="14" xfId="0" applyNumberFormat="1" applyBorder="1"/>
    <xf numFmtId="2" fontId="0" fillId="0" borderId="17" xfId="0" applyNumberFormat="1" applyFont="1" applyBorder="1" applyAlignment="1">
      <alignment horizontal="right"/>
    </xf>
    <xf numFmtId="1" fontId="0" fillId="0" borderId="17" xfId="0" applyNumberFormat="1" applyFont="1" applyBorder="1" applyAlignment="1">
      <alignment horizontal="right"/>
    </xf>
    <xf numFmtId="1" fontId="0" fillId="0" borderId="16" xfId="44" applyNumberFormat="1" applyFont="1" applyBorder="1"/>
    <xf numFmtId="3" fontId="0" fillId="0" borderId="16" xfId="0" applyNumberFormat="1" applyFill="1" applyBorder="1"/>
    <xf numFmtId="4" fontId="0" fillId="0" borderId="16" xfId="0" applyNumberFormat="1" applyFill="1" applyBorder="1"/>
    <xf numFmtId="0" fontId="16" fillId="36" borderId="16" xfId="0" applyFont="1" applyFill="1" applyBorder="1"/>
    <xf numFmtId="43" fontId="0" fillId="0" borderId="16" xfId="0" applyNumberFormat="1" applyBorder="1"/>
    <xf numFmtId="0" fontId="0" fillId="0" borderId="16" xfId="0" applyBorder="1"/>
    <xf numFmtId="43" fontId="0" fillId="0" borderId="14" xfId="0" applyNumberFormat="1" applyBorder="1"/>
    <xf numFmtId="43" fontId="0" fillId="0" borderId="17" xfId="44" applyFont="1" applyBorder="1" applyAlignment="1">
      <alignment horizontal="right"/>
    </xf>
    <xf numFmtId="2" fontId="0" fillId="0" borderId="18" xfId="0" applyNumberFormat="1" applyFont="1" applyBorder="1" applyAlignment="1">
      <alignment horizontal="right"/>
    </xf>
    <xf numFmtId="4" fontId="19" fillId="33" borderId="14" xfId="0" applyNumberFormat="1" applyFont="1" applyFill="1" applyBorder="1"/>
    <xf numFmtId="0" fontId="23" fillId="38" borderId="19" xfId="0" applyFont="1" applyFill="1" applyBorder="1" applyAlignment="1">
      <alignment horizontal="center"/>
    </xf>
    <xf numFmtId="14" fontId="0" fillId="0" borderId="19" xfId="0" applyNumberFormat="1" applyFont="1" applyBorder="1" applyAlignment="1">
      <alignment horizontal="right"/>
    </xf>
    <xf numFmtId="0" fontId="16" fillId="36" borderId="10" xfId="0" applyFont="1" applyFill="1" applyBorder="1" applyAlignment="1">
      <alignment wrapText="1"/>
    </xf>
    <xf numFmtId="164" fontId="0" fillId="36" borderId="10" xfId="0" applyNumberFormat="1" applyFill="1" applyBorder="1"/>
    <xf numFmtId="0" fontId="0" fillId="36" borderId="10" xfId="0" applyFill="1" applyBorder="1" applyAlignment="1">
      <alignment wrapText="1"/>
    </xf>
    <xf numFmtId="0" fontId="0" fillId="36" borderId="0" xfId="0" applyFont="1" applyFill="1"/>
    <xf numFmtId="3" fontId="0" fillId="36" borderId="10" xfId="0" applyNumberFormat="1" applyFill="1" applyBorder="1"/>
    <xf numFmtId="0" fontId="21" fillId="36" borderId="14" xfId="45" applyFont="1" applyFill="1" applyBorder="1" applyAlignment="1">
      <alignment horizontal="center"/>
    </xf>
    <xf numFmtId="0" fontId="0" fillId="36" borderId="10" xfId="0" applyFill="1" applyBorder="1"/>
    <xf numFmtId="49" fontId="21" fillId="36" borderId="14" xfId="45" applyNumberFormat="1" applyFont="1" applyFill="1" applyBorder="1" applyAlignment="1">
      <alignment horizontal="left"/>
    </xf>
    <xf numFmtId="164" fontId="16" fillId="36" borderId="10" xfId="0" applyNumberFormat="1" applyFont="1" applyFill="1" applyBorder="1"/>
    <xf numFmtId="3" fontId="16" fillId="36" borderId="11" xfId="0" applyNumberFormat="1" applyFont="1" applyFill="1" applyBorder="1"/>
    <xf numFmtId="0" fontId="16" fillId="36" borderId="10" xfId="0" applyFont="1" applyFill="1" applyBorder="1"/>
    <xf numFmtId="3" fontId="16" fillId="36" borderId="10" xfId="0" applyNumberFormat="1" applyFont="1" applyFill="1" applyBorder="1"/>
    <xf numFmtId="49" fontId="21" fillId="36" borderId="0" xfId="45" applyNumberFormat="1" applyFill="1" applyBorder="1" applyAlignment="1">
      <alignment horizontal="left"/>
    </xf>
    <xf numFmtId="3" fontId="0" fillId="36" borderId="10" xfId="0" applyNumberFormat="1" applyFont="1" applyFill="1" applyBorder="1"/>
    <xf numFmtId="168" fontId="16" fillId="36" borderId="10" xfId="44" applyNumberFormat="1" applyFont="1" applyFill="1" applyBorder="1"/>
    <xf numFmtId="49" fontId="21" fillId="36" borderId="0" xfId="45" applyNumberFormat="1" applyFont="1" applyFill="1" applyBorder="1" applyAlignment="1">
      <alignment horizontal="left"/>
    </xf>
    <xf numFmtId="2" fontId="0" fillId="36" borderId="0" xfId="0" applyNumberFormat="1" applyFont="1" applyFill="1"/>
    <xf numFmtId="4" fontId="0" fillId="36" borderId="10" xfId="0" applyNumberFormat="1" applyFill="1" applyBorder="1"/>
    <xf numFmtId="0" fontId="0" fillId="36" borderId="10" xfId="0" applyNumberFormat="1" applyFill="1" applyBorder="1" applyAlignment="1">
      <alignment horizontal="right"/>
    </xf>
    <xf numFmtId="4" fontId="16" fillId="36" borderId="10" xfId="0" applyNumberFormat="1" applyFont="1" applyFill="1" applyBorder="1"/>
    <xf numFmtId="164" fontId="16" fillId="36" borderId="12" xfId="0" applyNumberFormat="1" applyFont="1" applyFill="1" applyBorder="1"/>
    <xf numFmtId="3" fontId="16" fillId="36" borderId="12" xfId="0" applyNumberFormat="1" applyFont="1" applyFill="1" applyBorder="1"/>
    <xf numFmtId="3" fontId="0" fillId="36" borderId="12" xfId="0" applyNumberFormat="1" applyFont="1" applyFill="1" applyBorder="1"/>
    <xf numFmtId="4" fontId="16" fillId="36" borderId="12" xfId="0" applyNumberFormat="1" applyFont="1" applyFill="1" applyBorder="1"/>
    <xf numFmtId="164" fontId="0" fillId="36" borderId="12" xfId="0" applyNumberFormat="1" applyFill="1" applyBorder="1"/>
    <xf numFmtId="3" fontId="0" fillId="36" borderId="12" xfId="0" applyNumberFormat="1" applyFill="1" applyBorder="1"/>
    <xf numFmtId="167" fontId="0" fillId="36" borderId="12" xfId="44" applyNumberFormat="1" applyFont="1" applyFill="1" applyBorder="1" applyAlignment="1">
      <alignment horizontal="right"/>
    </xf>
    <xf numFmtId="0" fontId="0" fillId="36" borderId="12" xfId="0" applyNumberFormat="1" applyFill="1" applyBorder="1" applyAlignment="1">
      <alignment horizontal="right"/>
    </xf>
    <xf numFmtId="167" fontId="0" fillId="36" borderId="10" xfId="44" applyNumberFormat="1" applyFont="1" applyFill="1" applyBorder="1" applyAlignment="1">
      <alignment horizontal="right"/>
    </xf>
    <xf numFmtId="4" fontId="0" fillId="36" borderId="10" xfId="0" applyNumberFormat="1" applyFill="1" applyBorder="1" applyAlignment="1">
      <alignment horizontal="right"/>
    </xf>
    <xf numFmtId="165" fontId="0" fillId="36" borderId="0" xfId="44" applyNumberFormat="1" applyFont="1" applyFill="1"/>
    <xf numFmtId="166" fontId="0" fillId="36" borderId="0" xfId="0" applyNumberFormat="1" applyFill="1"/>
    <xf numFmtId="0" fontId="0" fillId="36" borderId="10" xfId="0" applyNumberFormat="1" applyFill="1" applyBorder="1"/>
    <xf numFmtId="2" fontId="0" fillId="36" borderId="10" xfId="0" applyNumberFormat="1" applyFill="1" applyBorder="1"/>
    <xf numFmtId="0" fontId="0" fillId="36" borderId="10" xfId="0" applyFill="1" applyBorder="1" applyAlignment="1">
      <alignment horizontal="right"/>
    </xf>
    <xf numFmtId="2" fontId="0" fillId="36" borderId="10" xfId="0" applyNumberFormat="1" applyFill="1" applyBorder="1" applyAlignment="1">
      <alignment horizontal="right"/>
    </xf>
    <xf numFmtId="49" fontId="0" fillId="36" borderId="13" xfId="0" applyNumberFormat="1" applyFill="1" applyBorder="1" applyAlignment="1">
      <alignment horizontal="left"/>
    </xf>
    <xf numFmtId="4" fontId="0" fillId="36" borderId="10" xfId="0" applyNumberFormat="1" applyFont="1" applyFill="1" applyBorder="1"/>
    <xf numFmtId="4" fontId="16" fillId="36" borderId="0" xfId="0" applyNumberFormat="1" applyFont="1" applyFill="1" applyBorder="1"/>
    <xf numFmtId="0" fontId="23" fillId="36" borderId="18" xfId="0" applyFont="1" applyFill="1" applyBorder="1" applyAlignment="1">
      <alignment horizontal="center"/>
    </xf>
    <xf numFmtId="43" fontId="0" fillId="36" borderId="0" xfId="44" applyFont="1" applyFill="1"/>
    <xf numFmtId="49" fontId="0" fillId="36" borderId="18" xfId="0" applyNumberFormat="1" applyFill="1" applyBorder="1" applyAlignment="1">
      <alignment horizontal="left"/>
    </xf>
    <xf numFmtId="3" fontId="0" fillId="0" borderId="0" xfId="0" applyNumberFormat="1"/>
    <xf numFmtId="3" fontId="0" fillId="0" borderId="0" xfId="0" applyNumberFormat="1" applyAlignment="1"/>
    <xf numFmtId="43" fontId="0" fillId="0" borderId="0" xfId="44" applyFont="1"/>
    <xf numFmtId="14" fontId="0" fillId="0" borderId="21" xfId="0" applyNumberFormat="1" applyFont="1" applyBorder="1" applyAlignment="1">
      <alignment horizontal="right"/>
    </xf>
    <xf numFmtId="2" fontId="0" fillId="0" borderId="21" xfId="0" applyNumberFormat="1" applyFont="1" applyBorder="1" applyAlignment="1">
      <alignment horizontal="right"/>
    </xf>
    <xf numFmtId="1" fontId="0" fillId="0" borderId="21" xfId="0" applyNumberFormat="1" applyFont="1" applyBorder="1" applyAlignment="1">
      <alignment horizontal="right"/>
    </xf>
    <xf numFmtId="14" fontId="23" fillId="0" borderId="16" xfId="45" applyNumberFormat="1" applyFont="1" applyBorder="1" applyAlignment="1">
      <alignment horizontal="right"/>
    </xf>
    <xf numFmtId="43" fontId="0" fillId="0" borderId="21" xfId="44" applyFont="1" applyBorder="1"/>
    <xf numFmtId="43" fontId="21" fillId="0" borderId="22" xfId="44" applyFont="1" applyBorder="1" applyAlignment="1">
      <alignment horizontal="right"/>
    </xf>
    <xf numFmtId="1" fontId="21" fillId="0" borderId="23" xfId="45" applyNumberFormat="1" applyFont="1" applyBorder="1" applyAlignment="1">
      <alignment horizontal="right"/>
    </xf>
    <xf numFmtId="2" fontId="21" fillId="0" borderId="22" xfId="45" applyNumberFormat="1" applyFont="1" applyBorder="1" applyAlignment="1">
      <alignment horizontal="right"/>
    </xf>
    <xf numFmtId="1" fontId="21" fillId="0" borderId="22" xfId="45" applyNumberFormat="1" applyFont="1" applyBorder="1" applyAlignment="1">
      <alignment horizontal="right"/>
    </xf>
    <xf numFmtId="164" fontId="0" fillId="36" borderId="21" xfId="0" applyNumberFormat="1" applyFill="1" applyBorder="1"/>
    <xf numFmtId="0" fontId="16" fillId="39" borderId="14" xfId="0" applyFont="1" applyFill="1" applyBorder="1" applyAlignment="1">
      <alignment wrapText="1"/>
    </xf>
    <xf numFmtId="164" fontId="0" fillId="39" borderId="10" xfId="0" applyNumberFormat="1" applyFill="1" applyBorder="1"/>
    <xf numFmtId="0" fontId="0" fillId="39" borderId="12" xfId="0" applyFill="1" applyBorder="1" applyAlignment="1">
      <alignment wrapText="1"/>
    </xf>
    <xf numFmtId="0" fontId="0" fillId="39" borderId="14" xfId="0" applyFont="1" applyFill="1" applyBorder="1" applyAlignment="1">
      <alignment wrapText="1"/>
    </xf>
    <xf numFmtId="0" fontId="0" fillId="39" borderId="14" xfId="0" applyFill="1" applyBorder="1" applyAlignment="1">
      <alignment wrapText="1"/>
    </xf>
    <xf numFmtId="0" fontId="0" fillId="39" borderId="10" xfId="0" applyFill="1" applyBorder="1" applyAlignment="1">
      <alignment wrapText="1"/>
    </xf>
    <xf numFmtId="0" fontId="16" fillId="39" borderId="20" xfId="0" applyFont="1" applyFill="1" applyBorder="1" applyAlignment="1">
      <alignment wrapText="1"/>
    </xf>
    <xf numFmtId="164" fontId="0" fillId="39" borderId="12" xfId="0" applyNumberFormat="1" applyFill="1" applyBorder="1"/>
    <xf numFmtId="3" fontId="0" fillId="36" borderId="14" xfId="0" applyNumberFormat="1" applyFill="1" applyBorder="1"/>
  </cellXfs>
  <cellStyles count="47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Hiperpovezava" xfId="42" builtinId="8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46"/>
    <cellStyle name="Navadno" xfId="0" builtinId="0"/>
    <cellStyle name="Navadno 2" xfId="45"/>
    <cellStyle name="Nevtralno" xfId="8" builtinId="28" customBuiltin="1"/>
    <cellStyle name="Obiskana hiperpovezava" xfId="43" builtinId="9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ejica" xfId="44" builtinId="3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ergant/Documents/Izmenljiv%20disk%20(F)_19.5.08/2017/Statistike/&#352;tevilo%20upravi&#269;encev%20od%202009%20do%202019_SOJ_IB_8.10.19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aba_3562_2016_2020"/>
      <sheetName val="Upravičenci od 2008 do sep.2019"/>
      <sheetName val="Upravičenci od 2012 do sept. 20"/>
      <sheetName val="Upravičenci od 2008 do 2011"/>
      <sheetName val="Upravičenci do VD"/>
      <sheetName val="Upravičenci do POG"/>
      <sheetName val="Upravičenci do POS"/>
      <sheetName val="IDP"/>
      <sheetName val="NA"/>
      <sheetName val="VR_skupaj"/>
      <sheetName val="VR_2019"/>
      <sheetName val="VR_2018"/>
      <sheetName val="VR_2016"/>
      <sheetName val="VR_2017"/>
    </sheetNames>
    <sheetDataSet>
      <sheetData sheetId="0"/>
      <sheetData sheetId="1"/>
      <sheetData sheetId="2"/>
      <sheetData sheetId="3"/>
      <sheetData sheetId="4"/>
      <sheetData sheetId="5">
        <row r="32">
          <cell r="H32">
            <v>0</v>
          </cell>
        </row>
        <row r="48">
          <cell r="H48">
            <v>0</v>
          </cell>
        </row>
        <row r="64">
          <cell r="H6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tabSelected="1" workbookViewId="0">
      <selection activeCell="C12" sqref="C12"/>
    </sheetView>
  </sheetViews>
  <sheetFormatPr defaultRowHeight="15" x14ac:dyDescent="0.25"/>
  <cols>
    <col min="1" max="1" width="16.85546875" style="1" customWidth="1"/>
    <col min="2" max="2" width="16.7109375" style="4" bestFit="1" customWidth="1"/>
    <col min="3" max="3" width="16.7109375" style="2" bestFit="1" customWidth="1"/>
    <col min="4" max="4" width="16.140625" style="44" bestFit="1" customWidth="1"/>
    <col min="5" max="5" width="16.7109375" style="2" bestFit="1" customWidth="1"/>
    <col min="6" max="6" width="16.7109375" style="10" bestFit="1" customWidth="1"/>
    <col min="7" max="7" width="13.7109375" style="14" customWidth="1"/>
    <col min="8" max="8" width="21.7109375" style="14" customWidth="1"/>
    <col min="9" max="10" width="15.7109375" style="14" bestFit="1" customWidth="1"/>
    <col min="11" max="11" width="11.28515625" style="14" customWidth="1"/>
    <col min="12" max="12" width="13.85546875" style="14" bestFit="1" customWidth="1"/>
    <col min="13" max="13" width="22.7109375" style="14" customWidth="1"/>
    <col min="14" max="14" width="13.5703125" style="153" customWidth="1"/>
    <col min="15" max="15" width="9.140625" style="14"/>
    <col min="16" max="16" width="13.140625" style="14" bestFit="1" customWidth="1"/>
    <col min="17" max="16384" width="9.140625" style="14"/>
  </cols>
  <sheetData>
    <row r="1" spans="1:14" x14ac:dyDescent="0.25">
      <c r="B1" s="93" t="s">
        <v>83</v>
      </c>
    </row>
    <row r="3" spans="1:14" ht="75" x14ac:dyDescent="0.25">
      <c r="B3" s="52" t="s">
        <v>76</v>
      </c>
      <c r="C3" s="53" t="s">
        <v>78</v>
      </c>
      <c r="D3" s="39" t="s">
        <v>77</v>
      </c>
      <c r="E3" s="53" t="s">
        <v>81</v>
      </c>
      <c r="F3" s="54" t="s">
        <v>85</v>
      </c>
      <c r="G3" s="55" t="s">
        <v>79</v>
      </c>
      <c r="H3" s="55" t="s">
        <v>82</v>
      </c>
      <c r="I3" s="55" t="s">
        <v>80</v>
      </c>
      <c r="J3" s="55" t="s">
        <v>86</v>
      </c>
      <c r="K3" s="56" t="s">
        <v>87</v>
      </c>
      <c r="L3" s="56" t="s">
        <v>88</v>
      </c>
      <c r="M3" s="56" t="s">
        <v>89</v>
      </c>
    </row>
    <row r="4" spans="1:14" x14ac:dyDescent="0.25">
      <c r="B4" s="98">
        <v>2012</v>
      </c>
      <c r="C4" s="99">
        <f>C29</f>
        <v>44417.583333333336</v>
      </c>
      <c r="D4" s="99">
        <f>D29</f>
        <v>65023.333333333336</v>
      </c>
      <c r="E4" s="99">
        <f>E28</f>
        <v>127743235.72000001</v>
      </c>
      <c r="F4" s="100">
        <f>F29</f>
        <v>239.66</v>
      </c>
      <c r="G4" s="99">
        <f>G29</f>
        <v>3462.8333333333335</v>
      </c>
      <c r="H4" s="99">
        <f>H29</f>
        <v>6848</v>
      </c>
      <c r="I4" s="99">
        <f>I28</f>
        <v>12402965.079999998</v>
      </c>
      <c r="J4" s="100">
        <f>J29</f>
        <v>298.48</v>
      </c>
      <c r="K4" s="99">
        <f>K29</f>
        <v>47880.416666666664</v>
      </c>
      <c r="L4" s="99">
        <f>L28</f>
        <v>140146200.80000001</v>
      </c>
      <c r="M4" s="100">
        <f>M29</f>
        <v>243.92</v>
      </c>
    </row>
    <row r="5" spans="1:14" x14ac:dyDescent="0.25">
      <c r="B5" s="98">
        <v>2013</v>
      </c>
      <c r="C5" s="99">
        <f>C44</f>
        <v>46303.833333333336</v>
      </c>
      <c r="D5" s="99">
        <f t="shared" ref="D5:M5" si="0">D44</f>
        <v>68009.833333333328</v>
      </c>
      <c r="E5" s="99">
        <f>E43</f>
        <v>138130343.20339999</v>
      </c>
      <c r="F5" s="100">
        <f>F44</f>
        <v>248.59</v>
      </c>
      <c r="G5" s="99">
        <f t="shared" si="0"/>
        <v>4344.25</v>
      </c>
      <c r="H5" s="99">
        <f t="shared" si="0"/>
        <v>8672.3333333333339</v>
      </c>
      <c r="I5" s="99">
        <f>I43</f>
        <v>15812090.959999999</v>
      </c>
      <c r="J5" s="100">
        <f t="shared" si="0"/>
        <v>303.31</v>
      </c>
      <c r="K5" s="99">
        <f t="shared" si="0"/>
        <v>50648.083333333336</v>
      </c>
      <c r="L5" s="99">
        <f>L43</f>
        <v>153942434.16339999</v>
      </c>
      <c r="M5" s="100">
        <f t="shared" si="0"/>
        <v>253.29</v>
      </c>
    </row>
    <row r="6" spans="1:14" x14ac:dyDescent="0.25">
      <c r="B6" s="98">
        <v>2014</v>
      </c>
      <c r="C6" s="99">
        <f>C59</f>
        <v>50506.083333333336</v>
      </c>
      <c r="D6" s="99">
        <f t="shared" ref="D6:M6" si="1">D59</f>
        <v>74432.833333333328</v>
      </c>
      <c r="E6" s="99">
        <f>E58</f>
        <v>154000420.734</v>
      </c>
      <c r="F6" s="100">
        <f t="shared" si="1"/>
        <v>254.1</v>
      </c>
      <c r="G6" s="99">
        <f t="shared" si="1"/>
        <v>5514.25</v>
      </c>
      <c r="H6" s="99">
        <f t="shared" si="1"/>
        <v>11015.75</v>
      </c>
      <c r="I6" s="99">
        <f>I58</f>
        <v>20028286.82</v>
      </c>
      <c r="J6" s="100">
        <f t="shared" si="1"/>
        <v>302.67</v>
      </c>
      <c r="K6" s="99">
        <f t="shared" si="1"/>
        <v>56020.333333333336</v>
      </c>
      <c r="L6" s="99">
        <f>L58</f>
        <v>174028707.55400002</v>
      </c>
      <c r="M6" s="100">
        <f t="shared" si="1"/>
        <v>258.88</v>
      </c>
    </row>
    <row r="7" spans="1:14" x14ac:dyDescent="0.25">
      <c r="B7" s="98">
        <v>2015</v>
      </c>
      <c r="C7" s="99">
        <f>C74</f>
        <v>53694.083333333336</v>
      </c>
      <c r="D7" s="99">
        <f t="shared" ref="D7:M7" si="2">D74</f>
        <v>80509.666666666672</v>
      </c>
      <c r="E7" s="99">
        <f>E73</f>
        <v>171410057.162</v>
      </c>
      <c r="F7" s="100">
        <f t="shared" si="2"/>
        <v>266.04239293645395</v>
      </c>
      <c r="G7" s="99">
        <f t="shared" si="2"/>
        <v>5805.5</v>
      </c>
      <c r="H7" s="99">
        <f t="shared" si="2"/>
        <v>11472.416666666666</v>
      </c>
      <c r="I7" s="99">
        <f>I73</f>
        <v>20731221.990000006</v>
      </c>
      <c r="J7" s="100">
        <f t="shared" si="2"/>
        <v>297.58</v>
      </c>
      <c r="K7" s="99">
        <f t="shared" si="2"/>
        <v>59499.583333333336</v>
      </c>
      <c r="L7" s="99">
        <f>L73</f>
        <v>192141278.972</v>
      </c>
      <c r="M7" s="100">
        <f t="shared" si="2"/>
        <v>269.11</v>
      </c>
    </row>
    <row r="8" spans="1:14" x14ac:dyDescent="0.25">
      <c r="B8" s="98">
        <v>2016</v>
      </c>
      <c r="C8" s="99">
        <f>C89</f>
        <v>54494</v>
      </c>
      <c r="D8" s="99">
        <f t="shared" ref="D8:M8" si="3">D89</f>
        <v>80581.833333333328</v>
      </c>
      <c r="E8" s="99">
        <f>E88</f>
        <v>181622940.46000001</v>
      </c>
      <c r="F8" s="100">
        <f t="shared" si="3"/>
        <v>278.06</v>
      </c>
      <c r="G8" s="99">
        <f t="shared" si="3"/>
        <v>5743.333333333333</v>
      </c>
      <c r="H8" s="99">
        <f t="shared" si="3"/>
        <v>11003.25</v>
      </c>
      <c r="I8" s="99">
        <f>I88</f>
        <v>20951860.180000003</v>
      </c>
      <c r="J8" s="100">
        <f t="shared" si="3"/>
        <v>303.41433333333333</v>
      </c>
      <c r="K8" s="99">
        <f t="shared" si="3"/>
        <v>60237.333333333336</v>
      </c>
      <c r="L8" s="99">
        <f>L88</f>
        <v>202574800.56999999</v>
      </c>
      <c r="M8" s="100">
        <f t="shared" si="3"/>
        <v>280.52784615384616</v>
      </c>
    </row>
    <row r="9" spans="1:14" x14ac:dyDescent="0.25">
      <c r="B9" s="98">
        <v>2017</v>
      </c>
      <c r="C9" s="99">
        <f>C104</f>
        <v>52348.75</v>
      </c>
      <c r="D9" s="99">
        <f t="shared" ref="D9:M9" si="4">D104</f>
        <v>80497.333333333328</v>
      </c>
      <c r="E9" s="99">
        <f>E103</f>
        <v>149105549.07999998</v>
      </c>
      <c r="F9" s="100">
        <f t="shared" si="4"/>
        <v>283.11257831709389</v>
      </c>
      <c r="G9" s="99">
        <f t="shared" si="4"/>
        <v>5660</v>
      </c>
      <c r="H9" s="99">
        <f t="shared" si="4"/>
        <v>10681.333333333334</v>
      </c>
      <c r="I9" s="99">
        <f>I103</f>
        <v>17241578.48</v>
      </c>
      <c r="J9" s="100">
        <f t="shared" si="4"/>
        <v>306.11143164920719</v>
      </c>
      <c r="K9" s="99">
        <f t="shared" si="4"/>
        <v>58008.75</v>
      </c>
      <c r="L9" s="99">
        <f>L103</f>
        <v>198626614.33999997</v>
      </c>
      <c r="M9" s="100">
        <f t="shared" si="4"/>
        <v>285.3527316790391</v>
      </c>
    </row>
    <row r="10" spans="1:14" x14ac:dyDescent="0.25">
      <c r="B10" s="98">
        <v>2018</v>
      </c>
      <c r="C10" s="99">
        <f>C119</f>
        <v>52823.166666666664</v>
      </c>
      <c r="D10" s="99">
        <f t="shared" ref="D10:M10" si="5">D119</f>
        <v>82214</v>
      </c>
      <c r="E10" s="99">
        <f>E118</f>
        <v>205347423.40000001</v>
      </c>
      <c r="F10" s="100">
        <f t="shared" si="5"/>
        <v>322.64945758074305</v>
      </c>
      <c r="G10" s="99">
        <f t="shared" si="5"/>
        <v>5463.5</v>
      </c>
      <c r="H10" s="99">
        <f>H119</f>
        <v>10047.25</v>
      </c>
      <c r="I10" s="99">
        <f>I118</f>
        <v>22141391.469999999</v>
      </c>
      <c r="J10" s="100">
        <f t="shared" si="5"/>
        <v>337.71684009029622</v>
      </c>
      <c r="K10" s="99">
        <f t="shared" si="5"/>
        <v>58286.666666666664</v>
      </c>
      <c r="L10" s="99">
        <f>L118</f>
        <v>227488814.87000003</v>
      </c>
      <c r="M10" s="100">
        <f t="shared" si="5"/>
        <v>324.29409550798187</v>
      </c>
    </row>
    <row r="11" spans="1:14" x14ac:dyDescent="0.25">
      <c r="B11" s="98">
        <v>2019</v>
      </c>
      <c r="C11" s="99">
        <f>C141</f>
        <v>57810.833333333336</v>
      </c>
      <c r="D11" s="99">
        <f t="shared" ref="D11:M11" si="6">D141</f>
        <v>90929.166666666672</v>
      </c>
      <c r="E11" s="99">
        <f>E140</f>
        <v>246093775.91000003</v>
      </c>
      <c r="F11" s="100">
        <f t="shared" si="6"/>
        <v>354.76</v>
      </c>
      <c r="G11" s="99">
        <f t="shared" si="6"/>
        <v>5307.583333333333</v>
      </c>
      <c r="H11" s="99">
        <f t="shared" si="6"/>
        <v>9775.9166666666661</v>
      </c>
      <c r="I11" s="99">
        <f>I140</f>
        <v>22670956.75</v>
      </c>
      <c r="J11" s="100">
        <f t="shared" si="6"/>
        <v>355.44416666666666</v>
      </c>
      <c r="K11" s="99">
        <f t="shared" si="6"/>
        <v>63118.416666666664</v>
      </c>
      <c r="L11" s="99">
        <f>L140</f>
        <v>293157245.18166667</v>
      </c>
      <c r="M11" s="100">
        <f t="shared" si="6"/>
        <v>354.85046322185957</v>
      </c>
    </row>
    <row r="12" spans="1:14" x14ac:dyDescent="0.25">
      <c r="B12" s="94"/>
    </row>
    <row r="13" spans="1:14" x14ac:dyDescent="0.25">
      <c r="B13" s="93" t="s">
        <v>84</v>
      </c>
    </row>
    <row r="14" spans="1:14" ht="6" customHeight="1" x14ac:dyDescent="0.25">
      <c r="B14" s="93"/>
    </row>
    <row r="15" spans="1:14" ht="83.25" customHeight="1" x14ac:dyDescent="0.25">
      <c r="A15" s="62" t="s">
        <v>6</v>
      </c>
      <c r="B15" s="52" t="s">
        <v>0</v>
      </c>
      <c r="C15" s="53" t="s">
        <v>78</v>
      </c>
      <c r="D15" s="39" t="s">
        <v>77</v>
      </c>
      <c r="E15" s="53" t="s">
        <v>81</v>
      </c>
      <c r="F15" s="54" t="s">
        <v>85</v>
      </c>
      <c r="G15" s="55" t="s">
        <v>79</v>
      </c>
      <c r="H15" s="55" t="s">
        <v>82</v>
      </c>
      <c r="I15" s="55" t="s">
        <v>80</v>
      </c>
      <c r="J15" s="55" t="s">
        <v>86</v>
      </c>
      <c r="K15" s="56" t="s">
        <v>87</v>
      </c>
      <c r="L15" s="56" t="s">
        <v>88</v>
      </c>
      <c r="M15" s="56" t="s">
        <v>89</v>
      </c>
      <c r="N15" s="56" t="s">
        <v>109</v>
      </c>
    </row>
    <row r="16" spans="1:14" ht="14.25" customHeight="1" x14ac:dyDescent="0.25">
      <c r="A16" s="3"/>
      <c r="B16" s="52">
        <v>40909</v>
      </c>
      <c r="C16" s="35">
        <v>45082</v>
      </c>
      <c r="D16" s="30">
        <v>65828</v>
      </c>
      <c r="E16" s="30">
        <v>10663667.760000002</v>
      </c>
      <c r="F16" s="31">
        <f>+ROUND(E16/C16,2)</f>
        <v>236.54</v>
      </c>
      <c r="G16" s="32">
        <v>2262</v>
      </c>
      <c r="H16" s="32">
        <v>4342</v>
      </c>
      <c r="I16" s="32">
        <v>665324.14</v>
      </c>
      <c r="J16" s="32">
        <f t="shared" ref="J16:J48" si="7">+ROUND(I16/G16,2)</f>
        <v>294.13</v>
      </c>
      <c r="K16" s="63">
        <f t="shared" ref="K16:K27" si="8">+C16+G16</f>
        <v>47344</v>
      </c>
      <c r="L16" s="63">
        <f>+E16+I16</f>
        <v>11328991.900000002</v>
      </c>
      <c r="M16" s="64">
        <f t="shared" ref="M16:M29" si="9">+ROUND(L16/K16,2)</f>
        <v>239.29</v>
      </c>
      <c r="N16" s="63">
        <f>D16+H16</f>
        <v>70170</v>
      </c>
    </row>
    <row r="17" spans="1:14" ht="14.25" customHeight="1" x14ac:dyDescent="0.25">
      <c r="A17" s="3"/>
      <c r="B17" s="52">
        <v>40940</v>
      </c>
      <c r="C17" s="35">
        <v>45788</v>
      </c>
      <c r="D17" s="30">
        <v>66788</v>
      </c>
      <c r="E17" s="30">
        <v>10809862.52</v>
      </c>
      <c r="F17" s="31">
        <f t="shared" ref="F17:F52" si="10">+ROUND(E17/C17,2)</f>
        <v>236.09</v>
      </c>
      <c r="G17" s="32">
        <v>3618</v>
      </c>
      <c r="H17" s="32">
        <v>6765</v>
      </c>
      <c r="I17" s="32">
        <v>1046606.42</v>
      </c>
      <c r="J17" s="32">
        <f t="shared" si="7"/>
        <v>289.27999999999997</v>
      </c>
      <c r="K17" s="63">
        <f t="shared" si="8"/>
        <v>49406</v>
      </c>
      <c r="L17" s="63">
        <f t="shared" ref="L17:L27" si="11">+E17+I17</f>
        <v>11856468.939999999</v>
      </c>
      <c r="M17" s="64">
        <f t="shared" si="9"/>
        <v>239.98</v>
      </c>
      <c r="N17" s="63">
        <f t="shared" ref="N17:N80" si="12">D17+H17</f>
        <v>73553</v>
      </c>
    </row>
    <row r="18" spans="1:14" ht="14.25" customHeight="1" x14ac:dyDescent="0.25">
      <c r="A18" s="3"/>
      <c r="B18" s="52">
        <v>40969</v>
      </c>
      <c r="C18" s="6">
        <v>46266</v>
      </c>
      <c r="D18" s="30">
        <v>67609</v>
      </c>
      <c r="E18" s="30">
        <v>10942537.32</v>
      </c>
      <c r="F18" s="31">
        <f t="shared" si="10"/>
        <v>236.51</v>
      </c>
      <c r="G18" s="32">
        <v>3757</v>
      </c>
      <c r="H18" s="32">
        <v>7245</v>
      </c>
      <c r="I18" s="32">
        <v>1105836.8600000001</v>
      </c>
      <c r="J18" s="32">
        <f t="shared" si="7"/>
        <v>294.33999999999997</v>
      </c>
      <c r="K18" s="63">
        <f t="shared" si="8"/>
        <v>50023</v>
      </c>
      <c r="L18" s="63">
        <f t="shared" si="11"/>
        <v>12048374.18</v>
      </c>
      <c r="M18" s="64">
        <f t="shared" si="9"/>
        <v>240.86</v>
      </c>
      <c r="N18" s="63">
        <f t="shared" si="12"/>
        <v>74854</v>
      </c>
    </row>
    <row r="19" spans="1:14" ht="14.25" customHeight="1" x14ac:dyDescent="0.25">
      <c r="A19" s="3"/>
      <c r="B19" s="52">
        <v>41000</v>
      </c>
      <c r="C19" s="6">
        <v>45877</v>
      </c>
      <c r="D19" s="30">
        <v>66964</v>
      </c>
      <c r="E19" s="30">
        <v>10896268.219999999</v>
      </c>
      <c r="F19" s="31">
        <f t="shared" si="10"/>
        <v>237.51</v>
      </c>
      <c r="G19" s="32">
        <v>3765</v>
      </c>
      <c r="H19" s="32">
        <v>7335</v>
      </c>
      <c r="I19" s="32">
        <v>1101498.8500000001</v>
      </c>
      <c r="J19" s="32">
        <f t="shared" si="7"/>
        <v>292.56</v>
      </c>
      <c r="K19" s="63">
        <f t="shared" si="8"/>
        <v>49642</v>
      </c>
      <c r="L19" s="63">
        <f t="shared" si="11"/>
        <v>11997767.069999998</v>
      </c>
      <c r="M19" s="64">
        <f t="shared" si="9"/>
        <v>241.69</v>
      </c>
      <c r="N19" s="63">
        <f t="shared" si="12"/>
        <v>74299</v>
      </c>
    </row>
    <row r="20" spans="1:14" ht="14.25" customHeight="1" x14ac:dyDescent="0.25">
      <c r="A20" s="3"/>
      <c r="B20" s="52">
        <v>41030</v>
      </c>
      <c r="C20" s="6">
        <v>45328</v>
      </c>
      <c r="D20" s="30">
        <v>66398</v>
      </c>
      <c r="E20" s="30">
        <v>10813860.380000001</v>
      </c>
      <c r="F20" s="31">
        <f t="shared" si="10"/>
        <v>238.57</v>
      </c>
      <c r="G20" s="32">
        <v>3106</v>
      </c>
      <c r="H20" s="32">
        <v>6115</v>
      </c>
      <c r="I20" s="32">
        <v>915809.23</v>
      </c>
      <c r="J20" s="32">
        <f t="shared" si="7"/>
        <v>294.85000000000002</v>
      </c>
      <c r="K20" s="63">
        <f t="shared" si="8"/>
        <v>48434</v>
      </c>
      <c r="L20" s="63">
        <f t="shared" si="11"/>
        <v>11729669.610000001</v>
      </c>
      <c r="M20" s="64">
        <f t="shared" si="9"/>
        <v>242.18</v>
      </c>
      <c r="N20" s="63">
        <f t="shared" si="12"/>
        <v>72513</v>
      </c>
    </row>
    <row r="21" spans="1:14" ht="14.25" customHeight="1" x14ac:dyDescent="0.25">
      <c r="A21" s="3"/>
      <c r="B21" s="52">
        <v>41061</v>
      </c>
      <c r="C21" s="6">
        <v>45225</v>
      </c>
      <c r="D21" s="30">
        <v>66433</v>
      </c>
      <c r="E21" s="30">
        <v>10815252.030000001</v>
      </c>
      <c r="F21" s="31">
        <f t="shared" si="10"/>
        <v>239.14</v>
      </c>
      <c r="G21" s="32">
        <v>3218</v>
      </c>
      <c r="H21" s="32">
        <v>6543</v>
      </c>
      <c r="I21" s="32">
        <v>962178.59</v>
      </c>
      <c r="J21" s="32">
        <f t="shared" si="7"/>
        <v>299</v>
      </c>
      <c r="K21" s="63">
        <f t="shared" si="8"/>
        <v>48443</v>
      </c>
      <c r="L21" s="63">
        <f t="shared" si="11"/>
        <v>11777430.620000001</v>
      </c>
      <c r="M21" s="64">
        <f t="shared" si="9"/>
        <v>243.12</v>
      </c>
      <c r="N21" s="63">
        <f t="shared" si="12"/>
        <v>72976</v>
      </c>
    </row>
    <row r="22" spans="1:14" ht="14.25" customHeight="1" x14ac:dyDescent="0.25">
      <c r="A22" s="3"/>
      <c r="B22" s="52">
        <v>41091</v>
      </c>
      <c r="C22" s="6">
        <v>43082</v>
      </c>
      <c r="D22" s="30">
        <v>63170</v>
      </c>
      <c r="E22" s="30">
        <v>10356304.140000001</v>
      </c>
      <c r="F22" s="31">
        <f t="shared" si="10"/>
        <v>240.39</v>
      </c>
      <c r="G22" s="32">
        <v>3187</v>
      </c>
      <c r="H22" s="32">
        <v>6592</v>
      </c>
      <c r="I22" s="32">
        <v>970688.19</v>
      </c>
      <c r="J22" s="32">
        <f t="shared" si="7"/>
        <v>304.58</v>
      </c>
      <c r="K22" s="63">
        <f t="shared" si="8"/>
        <v>46269</v>
      </c>
      <c r="L22" s="63">
        <f t="shared" si="11"/>
        <v>11326992.33</v>
      </c>
      <c r="M22" s="64">
        <f t="shared" si="9"/>
        <v>244.81</v>
      </c>
      <c r="N22" s="63">
        <f t="shared" si="12"/>
        <v>69762</v>
      </c>
    </row>
    <row r="23" spans="1:14" ht="14.25" customHeight="1" x14ac:dyDescent="0.25">
      <c r="A23" s="3"/>
      <c r="B23" s="52">
        <v>41122</v>
      </c>
      <c r="C23" s="6">
        <v>43517</v>
      </c>
      <c r="D23" s="30">
        <v>63832</v>
      </c>
      <c r="E23" s="30">
        <v>10488051.559999999</v>
      </c>
      <c r="F23" s="31">
        <f t="shared" si="10"/>
        <v>241.01</v>
      </c>
      <c r="G23" s="32">
        <v>3352</v>
      </c>
      <c r="H23" s="32">
        <v>7184</v>
      </c>
      <c r="I23" s="32">
        <v>1013716.96</v>
      </c>
      <c r="J23" s="32">
        <f t="shared" si="7"/>
        <v>302.42</v>
      </c>
      <c r="K23" s="63">
        <f t="shared" si="8"/>
        <v>46869</v>
      </c>
      <c r="L23" s="63">
        <f t="shared" si="11"/>
        <v>11501768.52</v>
      </c>
      <c r="M23" s="64">
        <f t="shared" si="9"/>
        <v>245.4</v>
      </c>
      <c r="N23" s="63">
        <f t="shared" si="12"/>
        <v>71016</v>
      </c>
    </row>
    <row r="24" spans="1:14" ht="14.25" customHeight="1" x14ac:dyDescent="0.25">
      <c r="A24" s="3"/>
      <c r="B24" s="52">
        <v>41153</v>
      </c>
      <c r="C24" s="6">
        <v>43430</v>
      </c>
      <c r="D24" s="30">
        <v>63725</v>
      </c>
      <c r="E24" s="30">
        <v>10475886.119999999</v>
      </c>
      <c r="F24" s="31">
        <f t="shared" si="10"/>
        <v>241.21</v>
      </c>
      <c r="G24" s="32">
        <v>3200</v>
      </c>
      <c r="H24" s="32">
        <v>6428</v>
      </c>
      <c r="I24" s="32">
        <v>982725.06</v>
      </c>
      <c r="J24" s="32">
        <f t="shared" si="7"/>
        <v>307.10000000000002</v>
      </c>
      <c r="K24" s="63">
        <f t="shared" si="8"/>
        <v>46630</v>
      </c>
      <c r="L24" s="63">
        <f t="shared" si="11"/>
        <v>11458611.18</v>
      </c>
      <c r="M24" s="64">
        <f t="shared" si="9"/>
        <v>245.73</v>
      </c>
      <c r="N24" s="63">
        <f t="shared" si="12"/>
        <v>70153</v>
      </c>
    </row>
    <row r="25" spans="1:14" ht="14.25" customHeight="1" x14ac:dyDescent="0.25">
      <c r="A25" s="3"/>
      <c r="B25" s="52">
        <v>41183</v>
      </c>
      <c r="C25" s="6">
        <v>42173</v>
      </c>
      <c r="D25" s="30">
        <v>62140</v>
      </c>
      <c r="E25" s="30">
        <v>10307991.260000002</v>
      </c>
      <c r="F25" s="31">
        <f t="shared" si="10"/>
        <v>244.42</v>
      </c>
      <c r="G25" s="32">
        <v>3561</v>
      </c>
      <c r="H25" s="32">
        <v>7074</v>
      </c>
      <c r="I25" s="32">
        <v>1081111.17</v>
      </c>
      <c r="J25" s="32">
        <f t="shared" si="7"/>
        <v>303.60000000000002</v>
      </c>
      <c r="K25" s="63">
        <f t="shared" si="8"/>
        <v>45734</v>
      </c>
      <c r="L25" s="63">
        <f t="shared" si="11"/>
        <v>11389102.430000002</v>
      </c>
      <c r="M25" s="64">
        <f t="shared" si="9"/>
        <v>249.03</v>
      </c>
      <c r="N25" s="63">
        <f t="shared" si="12"/>
        <v>69214</v>
      </c>
    </row>
    <row r="26" spans="1:14" ht="14.25" customHeight="1" x14ac:dyDescent="0.25">
      <c r="A26" s="3"/>
      <c r="B26" s="52">
        <v>41214</v>
      </c>
      <c r="C26" s="6">
        <v>43196</v>
      </c>
      <c r="D26" s="30">
        <v>63107</v>
      </c>
      <c r="E26" s="30">
        <v>10502992.800000001</v>
      </c>
      <c r="F26" s="31">
        <f t="shared" si="10"/>
        <v>243.15</v>
      </c>
      <c r="G26" s="32">
        <v>3918</v>
      </c>
      <c r="H26" s="32">
        <v>7626</v>
      </c>
      <c r="I26" s="32">
        <v>1162711.74</v>
      </c>
      <c r="J26" s="32">
        <f t="shared" si="7"/>
        <v>296.76</v>
      </c>
      <c r="K26" s="63">
        <f t="shared" si="8"/>
        <v>47114</v>
      </c>
      <c r="L26" s="63">
        <f t="shared" si="11"/>
        <v>11665704.540000001</v>
      </c>
      <c r="M26" s="64">
        <f t="shared" si="9"/>
        <v>247.61</v>
      </c>
      <c r="N26" s="63">
        <f t="shared" si="12"/>
        <v>70733</v>
      </c>
    </row>
    <row r="27" spans="1:14" ht="14.25" customHeight="1" x14ac:dyDescent="0.25">
      <c r="A27" s="3"/>
      <c r="B27" s="52">
        <v>41244</v>
      </c>
      <c r="C27" s="6">
        <v>44047</v>
      </c>
      <c r="D27" s="30">
        <v>64286</v>
      </c>
      <c r="E27" s="30">
        <v>10670561.609999999</v>
      </c>
      <c r="F27" s="31">
        <f t="shared" si="10"/>
        <v>242.25</v>
      </c>
      <c r="G27" s="32">
        <v>4610</v>
      </c>
      <c r="H27" s="32">
        <v>8927</v>
      </c>
      <c r="I27" s="32">
        <v>1394757.87</v>
      </c>
      <c r="J27" s="32">
        <f t="shared" si="7"/>
        <v>302.55</v>
      </c>
      <c r="K27" s="63">
        <f t="shared" si="8"/>
        <v>48657</v>
      </c>
      <c r="L27" s="63">
        <f t="shared" si="11"/>
        <v>12065319.48</v>
      </c>
      <c r="M27" s="64">
        <f t="shared" si="9"/>
        <v>247.97</v>
      </c>
      <c r="N27" s="63">
        <f t="shared" si="12"/>
        <v>73213</v>
      </c>
    </row>
    <row r="28" spans="1:14" ht="14.25" customHeight="1" x14ac:dyDescent="0.25">
      <c r="A28" s="3"/>
      <c r="B28" s="65" t="s">
        <v>4</v>
      </c>
      <c r="C28" s="7">
        <f>SUM(C16:C27)</f>
        <v>533011</v>
      </c>
      <c r="D28" s="40"/>
      <c r="E28" s="7">
        <f>SUM(E16:E27)</f>
        <v>127743235.72000001</v>
      </c>
      <c r="F28" s="66">
        <f t="shared" si="10"/>
        <v>239.66</v>
      </c>
      <c r="G28" s="47">
        <f>SUM(G16:G27)</f>
        <v>41554</v>
      </c>
      <c r="H28" s="47"/>
      <c r="I28" s="47">
        <f>SUM(I16:I27)</f>
        <v>12402965.079999998</v>
      </c>
      <c r="J28" s="47">
        <f t="shared" si="7"/>
        <v>298.48</v>
      </c>
      <c r="K28" s="5">
        <f>SUM(K16:K27)</f>
        <v>574565</v>
      </c>
      <c r="L28" s="5">
        <f>SUM(L16:L27)</f>
        <v>140146200.80000001</v>
      </c>
      <c r="M28" s="67">
        <f t="shared" si="9"/>
        <v>243.92</v>
      </c>
      <c r="N28" s="63"/>
    </row>
    <row r="29" spans="1:14" ht="14.25" customHeight="1" x14ac:dyDescent="0.25">
      <c r="A29" s="3"/>
      <c r="B29" s="65" t="s">
        <v>5</v>
      </c>
      <c r="C29" s="7">
        <f>+C28/12</f>
        <v>44417.583333333336</v>
      </c>
      <c r="D29" s="41">
        <f>AVERAGE(D16:D27)</f>
        <v>65023.333333333336</v>
      </c>
      <c r="E29" s="7">
        <f>+E28/12</f>
        <v>10645269.643333334</v>
      </c>
      <c r="F29" s="66">
        <f t="shared" si="10"/>
        <v>239.66</v>
      </c>
      <c r="G29" s="47">
        <f>+G28/12</f>
        <v>3462.8333333333335</v>
      </c>
      <c r="H29" s="47">
        <f>AVERAGE(H16:H28)</f>
        <v>6848</v>
      </c>
      <c r="I29" s="47">
        <f>+I28/12</f>
        <v>1033580.4233333332</v>
      </c>
      <c r="J29" s="47">
        <f t="shared" si="7"/>
        <v>298.48</v>
      </c>
      <c r="K29" s="5">
        <f>+K28/12</f>
        <v>47880.416666666664</v>
      </c>
      <c r="L29" s="5">
        <f>+L28/12</f>
        <v>11678850.066666668</v>
      </c>
      <c r="M29" s="67">
        <f t="shared" si="9"/>
        <v>243.92</v>
      </c>
      <c r="N29" s="78">
        <f>AVERAGE(N16:N28)</f>
        <v>71871.333333333328</v>
      </c>
    </row>
    <row r="30" spans="1:14" ht="14.25" customHeight="1" x14ac:dyDescent="0.25">
      <c r="A30" s="3"/>
      <c r="B30" s="68"/>
      <c r="C30" s="69"/>
      <c r="D30" s="42"/>
      <c r="E30" s="26"/>
      <c r="F30" s="70"/>
      <c r="G30" s="26"/>
      <c r="H30" s="95"/>
      <c r="I30" s="26"/>
      <c r="J30" s="71"/>
      <c r="K30" s="71"/>
      <c r="L30" s="71"/>
      <c r="M30" s="71"/>
      <c r="N30" s="173"/>
    </row>
    <row r="31" spans="1:14" ht="14.25" customHeight="1" x14ac:dyDescent="0.25">
      <c r="A31" s="62" t="s">
        <v>7</v>
      </c>
      <c r="B31" s="52">
        <v>41275</v>
      </c>
      <c r="C31" s="6">
        <v>43452</v>
      </c>
      <c r="D31" s="30">
        <v>63786</v>
      </c>
      <c r="E31" s="30">
        <v>10594754.6</v>
      </c>
      <c r="F31" s="31">
        <f t="shared" si="10"/>
        <v>243.83</v>
      </c>
      <c r="G31" s="32">
        <v>3791</v>
      </c>
      <c r="H31" s="32">
        <v>7505</v>
      </c>
      <c r="I31" s="32">
        <v>1159634.18</v>
      </c>
      <c r="J31" s="32">
        <f t="shared" si="7"/>
        <v>305.89</v>
      </c>
      <c r="K31" s="63">
        <f t="shared" ref="K31:K42" si="13">+C31+G31</f>
        <v>47243</v>
      </c>
      <c r="L31" s="63">
        <f>+E31+I31</f>
        <v>11754388.779999999</v>
      </c>
      <c r="M31" s="64">
        <f t="shared" ref="M31:M44" si="14">+ROUND(L31/K31,2)</f>
        <v>248.81</v>
      </c>
      <c r="N31" s="63">
        <f t="shared" si="12"/>
        <v>71291</v>
      </c>
    </row>
    <row r="32" spans="1:14" ht="14.25" customHeight="1" x14ac:dyDescent="0.25">
      <c r="A32" s="3"/>
      <c r="B32" s="52">
        <v>41306</v>
      </c>
      <c r="C32" s="6">
        <v>45030</v>
      </c>
      <c r="D32" s="30">
        <v>66196</v>
      </c>
      <c r="E32" s="30">
        <v>11078960.185000001</v>
      </c>
      <c r="F32" s="31">
        <f t="shared" si="10"/>
        <v>246.04</v>
      </c>
      <c r="G32" s="32">
        <v>5452</v>
      </c>
      <c r="H32" s="32">
        <v>10551</v>
      </c>
      <c r="I32" s="32">
        <v>1676600.86</v>
      </c>
      <c r="J32" s="32">
        <f t="shared" si="7"/>
        <v>307.52</v>
      </c>
      <c r="K32" s="63">
        <f t="shared" si="13"/>
        <v>50482</v>
      </c>
      <c r="L32" s="63">
        <f t="shared" ref="L32:L42" si="15">+E32+I32</f>
        <v>12755561.045</v>
      </c>
      <c r="M32" s="64">
        <f t="shared" si="14"/>
        <v>252.68</v>
      </c>
      <c r="N32" s="63">
        <f t="shared" si="12"/>
        <v>76747</v>
      </c>
    </row>
    <row r="33" spans="1:14" ht="14.25" customHeight="1" x14ac:dyDescent="0.25">
      <c r="A33" s="3"/>
      <c r="B33" s="52">
        <v>41334</v>
      </c>
      <c r="C33" s="6">
        <v>45999</v>
      </c>
      <c r="D33" s="30">
        <v>67602</v>
      </c>
      <c r="E33" s="30">
        <v>11312171.787</v>
      </c>
      <c r="F33" s="31">
        <f t="shared" si="10"/>
        <v>245.92</v>
      </c>
      <c r="G33" s="32">
        <v>4501</v>
      </c>
      <c r="H33" s="32">
        <v>8872</v>
      </c>
      <c r="I33" s="32">
        <v>1377839.18</v>
      </c>
      <c r="J33" s="32">
        <f t="shared" si="7"/>
        <v>306.12</v>
      </c>
      <c r="K33" s="63">
        <f t="shared" si="13"/>
        <v>50500</v>
      </c>
      <c r="L33" s="63">
        <f t="shared" si="15"/>
        <v>12690010.967</v>
      </c>
      <c r="M33" s="64">
        <f t="shared" si="14"/>
        <v>251.29</v>
      </c>
      <c r="N33" s="63">
        <f t="shared" si="12"/>
        <v>76474</v>
      </c>
    </row>
    <row r="34" spans="1:14" ht="14.25" customHeight="1" x14ac:dyDescent="0.25">
      <c r="A34" s="3"/>
      <c r="B34" s="52">
        <v>41365</v>
      </c>
      <c r="C34" s="6">
        <v>46799</v>
      </c>
      <c r="D34" s="30">
        <v>68616</v>
      </c>
      <c r="E34" s="30">
        <v>11525658.8288</v>
      </c>
      <c r="F34" s="31">
        <f t="shared" si="10"/>
        <v>246.28</v>
      </c>
      <c r="G34" s="32">
        <v>4558</v>
      </c>
      <c r="H34" s="32">
        <v>9118</v>
      </c>
      <c r="I34" s="32">
        <v>1394936.85</v>
      </c>
      <c r="J34" s="32">
        <f t="shared" si="7"/>
        <v>306.04000000000002</v>
      </c>
      <c r="K34" s="63">
        <f t="shared" si="13"/>
        <v>51357</v>
      </c>
      <c r="L34" s="63">
        <f t="shared" si="15"/>
        <v>12920595.6788</v>
      </c>
      <c r="M34" s="64">
        <f t="shared" si="14"/>
        <v>251.58</v>
      </c>
      <c r="N34" s="63">
        <f t="shared" si="12"/>
        <v>77734</v>
      </c>
    </row>
    <row r="35" spans="1:14" ht="14.25" customHeight="1" x14ac:dyDescent="0.25">
      <c r="A35" s="3"/>
      <c r="B35" s="52">
        <v>41395</v>
      </c>
      <c r="C35" s="6">
        <v>47227</v>
      </c>
      <c r="D35" s="30">
        <v>69404</v>
      </c>
      <c r="E35" s="30">
        <v>11669695.058800001</v>
      </c>
      <c r="F35" s="31">
        <f t="shared" si="10"/>
        <v>247.1</v>
      </c>
      <c r="G35" s="32">
        <v>4311</v>
      </c>
      <c r="H35" s="32">
        <v>8651</v>
      </c>
      <c r="I35" s="32">
        <v>1295256.57</v>
      </c>
      <c r="J35" s="32">
        <f t="shared" si="7"/>
        <v>300.45</v>
      </c>
      <c r="K35" s="63">
        <f t="shared" si="13"/>
        <v>51538</v>
      </c>
      <c r="L35" s="63">
        <f t="shared" si="15"/>
        <v>12964951.628800001</v>
      </c>
      <c r="M35" s="64">
        <f t="shared" si="14"/>
        <v>251.56</v>
      </c>
      <c r="N35" s="63">
        <f t="shared" si="12"/>
        <v>78055</v>
      </c>
    </row>
    <row r="36" spans="1:14" ht="14.25" customHeight="1" x14ac:dyDescent="0.25">
      <c r="A36" s="3"/>
      <c r="B36" s="52">
        <v>41426</v>
      </c>
      <c r="C36" s="6">
        <v>47380</v>
      </c>
      <c r="D36" s="30">
        <v>69695</v>
      </c>
      <c r="E36" s="30">
        <v>11720719.788799999</v>
      </c>
      <c r="F36" s="31">
        <f t="shared" si="10"/>
        <v>247.38</v>
      </c>
      <c r="G36" s="32">
        <v>4115</v>
      </c>
      <c r="H36" s="32">
        <v>8153</v>
      </c>
      <c r="I36" s="32">
        <v>1244090.19</v>
      </c>
      <c r="J36" s="32">
        <f t="shared" si="7"/>
        <v>302.33</v>
      </c>
      <c r="K36" s="63">
        <f t="shared" si="13"/>
        <v>51495</v>
      </c>
      <c r="L36" s="63">
        <f t="shared" si="15"/>
        <v>12964809.978799999</v>
      </c>
      <c r="M36" s="64">
        <f t="shared" si="14"/>
        <v>251.77</v>
      </c>
      <c r="N36" s="63">
        <f t="shared" si="12"/>
        <v>77848</v>
      </c>
    </row>
    <row r="37" spans="1:14" ht="14.25" customHeight="1" x14ac:dyDescent="0.25">
      <c r="A37" s="3"/>
      <c r="B37" s="52">
        <v>41456</v>
      </c>
      <c r="C37" s="6">
        <v>46612</v>
      </c>
      <c r="D37" s="30">
        <v>68624</v>
      </c>
      <c r="E37" s="30">
        <v>11535134.7048</v>
      </c>
      <c r="F37" s="31">
        <f t="shared" si="10"/>
        <v>247.47</v>
      </c>
      <c r="G37" s="32">
        <v>3634</v>
      </c>
      <c r="H37" s="32">
        <v>7449</v>
      </c>
      <c r="I37" s="32">
        <v>1090694.69</v>
      </c>
      <c r="J37" s="32">
        <f t="shared" si="7"/>
        <v>300.14</v>
      </c>
      <c r="K37" s="63">
        <f t="shared" si="13"/>
        <v>50246</v>
      </c>
      <c r="L37" s="63">
        <f t="shared" si="15"/>
        <v>12625829.3948</v>
      </c>
      <c r="M37" s="64">
        <f t="shared" si="14"/>
        <v>251.28</v>
      </c>
      <c r="N37" s="63">
        <f t="shared" si="12"/>
        <v>76073</v>
      </c>
    </row>
    <row r="38" spans="1:14" ht="14.25" customHeight="1" x14ac:dyDescent="0.25">
      <c r="A38" s="3"/>
      <c r="B38" s="52">
        <v>41487</v>
      </c>
      <c r="C38" s="6">
        <v>46399</v>
      </c>
      <c r="D38" s="30">
        <v>68372</v>
      </c>
      <c r="E38" s="30">
        <v>11720938.487600001</v>
      </c>
      <c r="F38" s="31">
        <f t="shared" si="10"/>
        <v>252.61</v>
      </c>
      <c r="G38" s="32">
        <v>3907</v>
      </c>
      <c r="H38" s="32">
        <v>8473</v>
      </c>
      <c r="I38" s="32">
        <v>1179037.6499999999</v>
      </c>
      <c r="J38" s="32">
        <f t="shared" si="7"/>
        <v>301.77999999999997</v>
      </c>
      <c r="K38" s="63">
        <f t="shared" si="13"/>
        <v>50306</v>
      </c>
      <c r="L38" s="63">
        <f t="shared" si="15"/>
        <v>12899976.137600001</v>
      </c>
      <c r="M38" s="64">
        <f t="shared" si="14"/>
        <v>256.43</v>
      </c>
      <c r="N38" s="63">
        <f t="shared" si="12"/>
        <v>76845</v>
      </c>
    </row>
    <row r="39" spans="1:14" ht="14.25" customHeight="1" x14ac:dyDescent="0.25">
      <c r="A39" s="3"/>
      <c r="B39" s="52">
        <v>41518</v>
      </c>
      <c r="C39" s="6">
        <v>46050</v>
      </c>
      <c r="D39" s="30">
        <v>67807</v>
      </c>
      <c r="E39" s="30">
        <v>11629477.227599999</v>
      </c>
      <c r="F39" s="31">
        <f t="shared" si="10"/>
        <v>252.54</v>
      </c>
      <c r="G39" s="32">
        <v>3553</v>
      </c>
      <c r="H39" s="32">
        <v>7218</v>
      </c>
      <c r="I39" s="32">
        <v>1096796.43</v>
      </c>
      <c r="J39" s="32">
        <f t="shared" si="7"/>
        <v>308.7</v>
      </c>
      <c r="K39" s="63">
        <f t="shared" si="13"/>
        <v>49603</v>
      </c>
      <c r="L39" s="63">
        <f t="shared" si="15"/>
        <v>12726273.657599999</v>
      </c>
      <c r="M39" s="64">
        <f t="shared" si="14"/>
        <v>256.56</v>
      </c>
      <c r="N39" s="63">
        <f t="shared" si="12"/>
        <v>75025</v>
      </c>
    </row>
    <row r="40" spans="1:14" ht="14.25" customHeight="1" x14ac:dyDescent="0.25">
      <c r="A40" s="3"/>
      <c r="B40" s="52">
        <v>41548</v>
      </c>
      <c r="C40" s="6">
        <v>45909</v>
      </c>
      <c r="D40" s="30">
        <v>67551</v>
      </c>
      <c r="E40" s="30">
        <v>11597780.128</v>
      </c>
      <c r="F40" s="31">
        <f t="shared" si="10"/>
        <v>252.63</v>
      </c>
      <c r="G40" s="32">
        <v>4458</v>
      </c>
      <c r="H40" s="32">
        <v>8788</v>
      </c>
      <c r="I40" s="32">
        <v>1351349.22</v>
      </c>
      <c r="J40" s="32">
        <f t="shared" si="7"/>
        <v>303.13</v>
      </c>
      <c r="K40" s="63">
        <f t="shared" si="13"/>
        <v>50367</v>
      </c>
      <c r="L40" s="63">
        <f t="shared" si="15"/>
        <v>12949129.348000001</v>
      </c>
      <c r="M40" s="64">
        <f t="shared" si="14"/>
        <v>257.10000000000002</v>
      </c>
      <c r="N40" s="63">
        <f t="shared" si="12"/>
        <v>76339</v>
      </c>
    </row>
    <row r="41" spans="1:14" ht="14.25" customHeight="1" x14ac:dyDescent="0.25">
      <c r="A41" s="3"/>
      <c r="B41" s="52">
        <v>41579</v>
      </c>
      <c r="C41" s="6">
        <v>46990</v>
      </c>
      <c r="D41" s="30">
        <v>68653</v>
      </c>
      <c r="E41" s="30">
        <v>11778590.588000001</v>
      </c>
      <c r="F41" s="31">
        <f t="shared" si="10"/>
        <v>250.66</v>
      </c>
      <c r="G41" s="32">
        <v>4760</v>
      </c>
      <c r="H41" s="32">
        <v>9279</v>
      </c>
      <c r="I41" s="32">
        <v>1439082.28</v>
      </c>
      <c r="J41" s="32">
        <f t="shared" si="7"/>
        <v>302.33</v>
      </c>
      <c r="K41" s="63">
        <f t="shared" si="13"/>
        <v>51750</v>
      </c>
      <c r="L41" s="63">
        <f t="shared" si="15"/>
        <v>13217672.868000001</v>
      </c>
      <c r="M41" s="64">
        <f t="shared" si="14"/>
        <v>255.41</v>
      </c>
      <c r="N41" s="63">
        <f t="shared" si="12"/>
        <v>77932</v>
      </c>
    </row>
    <row r="42" spans="1:14" ht="14.25" customHeight="1" x14ac:dyDescent="0.25">
      <c r="A42" s="3"/>
      <c r="B42" s="52">
        <v>41609</v>
      </c>
      <c r="C42" s="6">
        <v>47799</v>
      </c>
      <c r="D42" s="30">
        <v>69812</v>
      </c>
      <c r="E42" s="30">
        <v>11966461.819</v>
      </c>
      <c r="F42" s="31">
        <f t="shared" si="10"/>
        <v>250.35</v>
      </c>
      <c r="G42" s="32">
        <v>5091</v>
      </c>
      <c r="H42" s="32">
        <v>10011</v>
      </c>
      <c r="I42" s="32">
        <v>1506772.86</v>
      </c>
      <c r="J42" s="32">
        <f t="shared" si="7"/>
        <v>295.97000000000003</v>
      </c>
      <c r="K42" s="63">
        <f t="shared" si="13"/>
        <v>52890</v>
      </c>
      <c r="L42" s="63">
        <f t="shared" si="15"/>
        <v>13473234.679</v>
      </c>
      <c r="M42" s="64">
        <f t="shared" si="14"/>
        <v>254.74</v>
      </c>
      <c r="N42" s="63">
        <f t="shared" si="12"/>
        <v>79823</v>
      </c>
    </row>
    <row r="43" spans="1:14" ht="14.25" customHeight="1" x14ac:dyDescent="0.25">
      <c r="A43" s="3"/>
      <c r="B43" s="65" t="s">
        <v>4</v>
      </c>
      <c r="C43" s="7">
        <f>SUM(C31:C42)</f>
        <v>555646</v>
      </c>
      <c r="D43" s="40"/>
      <c r="E43" s="7">
        <f>SUM(E31:E42)</f>
        <v>138130343.20339999</v>
      </c>
      <c r="F43" s="66">
        <f t="shared" si="10"/>
        <v>248.59</v>
      </c>
      <c r="G43" s="47">
        <f>SUM(G31:G42)</f>
        <v>52131</v>
      </c>
      <c r="H43" s="47"/>
      <c r="I43" s="47">
        <f>SUM(I31:I42)</f>
        <v>15812090.959999999</v>
      </c>
      <c r="J43" s="47">
        <f t="shared" si="7"/>
        <v>303.31</v>
      </c>
      <c r="K43" s="5">
        <f>SUM(K31:K42)</f>
        <v>607777</v>
      </c>
      <c r="L43" s="5">
        <f>SUM(L31:L42)</f>
        <v>153942434.16339999</v>
      </c>
      <c r="M43" s="67">
        <f t="shared" si="14"/>
        <v>253.29</v>
      </c>
      <c r="N43" s="63"/>
    </row>
    <row r="44" spans="1:14" ht="14.25" customHeight="1" x14ac:dyDescent="0.25">
      <c r="A44" s="3"/>
      <c r="B44" s="65" t="s">
        <v>5</v>
      </c>
      <c r="C44" s="7">
        <f>+C43/12</f>
        <v>46303.833333333336</v>
      </c>
      <c r="D44" s="40">
        <f>AVERAGE(D31:D42)</f>
        <v>68009.833333333328</v>
      </c>
      <c r="E44" s="7">
        <f>+E43/12</f>
        <v>11510861.933616666</v>
      </c>
      <c r="F44" s="66">
        <f t="shared" si="10"/>
        <v>248.59</v>
      </c>
      <c r="G44" s="47">
        <f>+G43/12</f>
        <v>4344.25</v>
      </c>
      <c r="H44" s="47">
        <f>AVERAGE(H31:H43)</f>
        <v>8672.3333333333339</v>
      </c>
      <c r="I44" s="47">
        <f>+I43/12</f>
        <v>1317674.2466666666</v>
      </c>
      <c r="J44" s="47">
        <f t="shared" si="7"/>
        <v>303.31</v>
      </c>
      <c r="K44" s="5">
        <f>+K43/12</f>
        <v>50648.083333333336</v>
      </c>
      <c r="L44" s="5">
        <f>+L43/12</f>
        <v>12828536.180283332</v>
      </c>
      <c r="M44" s="67">
        <f t="shared" si="14"/>
        <v>253.29</v>
      </c>
      <c r="N44" s="78">
        <f>AVERAGE(N31:N43)</f>
        <v>76682.166666666672</v>
      </c>
    </row>
    <row r="45" spans="1:14" s="57" customFormat="1" ht="14.25" customHeight="1" x14ac:dyDescent="0.25">
      <c r="A45" s="72"/>
      <c r="B45" s="59"/>
      <c r="C45" s="73"/>
      <c r="D45" s="43"/>
      <c r="E45" s="73"/>
      <c r="F45" s="74"/>
      <c r="G45" s="49"/>
      <c r="H45" s="49"/>
      <c r="I45" s="49"/>
      <c r="J45" s="49"/>
      <c r="K45" s="75"/>
      <c r="L45" s="75"/>
      <c r="M45" s="75"/>
      <c r="N45" s="173"/>
    </row>
    <row r="46" spans="1:14" ht="14.25" customHeight="1" x14ac:dyDescent="0.25">
      <c r="A46" s="76" t="s">
        <v>8</v>
      </c>
      <c r="B46" s="52">
        <v>41640</v>
      </c>
      <c r="C46" s="35">
        <v>48205</v>
      </c>
      <c r="D46" s="30">
        <v>70478</v>
      </c>
      <c r="E46" s="30">
        <v>12050905.369000001</v>
      </c>
      <c r="F46" s="31">
        <f t="shared" si="10"/>
        <v>249.99</v>
      </c>
      <c r="G46" s="32">
        <v>5384</v>
      </c>
      <c r="H46" s="32">
        <v>10580</v>
      </c>
      <c r="I46" s="32">
        <v>1687242.58</v>
      </c>
      <c r="J46" s="32">
        <f t="shared" si="7"/>
        <v>313.38</v>
      </c>
      <c r="K46" s="63">
        <f t="shared" ref="K46:K57" si="16">+C46+G46</f>
        <v>53589</v>
      </c>
      <c r="L46" s="63">
        <f t="shared" ref="L46:L57" si="17">+E46+I46</f>
        <v>13738147.949000001</v>
      </c>
      <c r="M46" s="64">
        <f t="shared" ref="M46:M53" si="18">+ROUND(L46/K46,2)</f>
        <v>256.36</v>
      </c>
      <c r="N46" s="63">
        <f t="shared" si="12"/>
        <v>81058</v>
      </c>
    </row>
    <row r="47" spans="1:14" ht="14.25" customHeight="1" x14ac:dyDescent="0.25">
      <c r="A47" s="3"/>
      <c r="B47" s="52">
        <v>41671</v>
      </c>
      <c r="C47" s="35">
        <v>49787</v>
      </c>
      <c r="D47" s="30">
        <v>72755</v>
      </c>
      <c r="E47" s="30">
        <v>12457989.389</v>
      </c>
      <c r="F47" s="31">
        <f t="shared" si="10"/>
        <v>250.23</v>
      </c>
      <c r="G47" s="32">
        <v>7434</v>
      </c>
      <c r="H47" s="32">
        <v>14608</v>
      </c>
      <c r="I47" s="32">
        <v>2329620.17</v>
      </c>
      <c r="J47" s="32">
        <f t="shared" si="7"/>
        <v>313.37</v>
      </c>
      <c r="K47" s="63">
        <f t="shared" si="16"/>
        <v>57221</v>
      </c>
      <c r="L47" s="63">
        <f t="shared" si="17"/>
        <v>14787609.559</v>
      </c>
      <c r="M47" s="64">
        <f t="shared" si="18"/>
        <v>258.43</v>
      </c>
      <c r="N47" s="63">
        <f t="shared" si="12"/>
        <v>87363</v>
      </c>
    </row>
    <row r="48" spans="1:14" ht="14.25" customHeight="1" x14ac:dyDescent="0.25">
      <c r="A48" s="3"/>
      <c r="B48" s="52">
        <v>41699</v>
      </c>
      <c r="C48" s="35">
        <v>50556</v>
      </c>
      <c r="D48" s="30">
        <v>74169</v>
      </c>
      <c r="E48" s="30">
        <v>12637620.896</v>
      </c>
      <c r="F48" s="31">
        <f t="shared" si="10"/>
        <v>249.97</v>
      </c>
      <c r="G48" s="32">
        <v>5744</v>
      </c>
      <c r="H48" s="32">
        <v>11296</v>
      </c>
      <c r="I48" s="32">
        <v>1703513.63</v>
      </c>
      <c r="J48" s="32">
        <f t="shared" si="7"/>
        <v>296.57</v>
      </c>
      <c r="K48" s="63">
        <f t="shared" si="16"/>
        <v>56300</v>
      </c>
      <c r="L48" s="63">
        <f t="shared" si="17"/>
        <v>14341134.526000001</v>
      </c>
      <c r="M48" s="64">
        <f t="shared" si="18"/>
        <v>254.73</v>
      </c>
      <c r="N48" s="63">
        <f t="shared" si="12"/>
        <v>85465</v>
      </c>
    </row>
    <row r="49" spans="1:14" ht="14.25" customHeight="1" x14ac:dyDescent="0.25">
      <c r="A49" s="3"/>
      <c r="B49" s="52">
        <v>41730</v>
      </c>
      <c r="C49" s="35">
        <v>51134</v>
      </c>
      <c r="D49" s="30">
        <v>75040</v>
      </c>
      <c r="E49" s="30">
        <v>12751722.4</v>
      </c>
      <c r="F49" s="31">
        <f t="shared" si="10"/>
        <v>249.38</v>
      </c>
      <c r="G49" s="32">
        <v>5625</v>
      </c>
      <c r="H49" s="32">
        <v>11163</v>
      </c>
      <c r="I49" s="32">
        <v>1683801.62</v>
      </c>
      <c r="J49" s="32">
        <f>+ROUND(I49/G49,2)</f>
        <v>299.33999999999997</v>
      </c>
      <c r="K49" s="63">
        <f t="shared" si="16"/>
        <v>56759</v>
      </c>
      <c r="L49" s="63">
        <f t="shared" si="17"/>
        <v>14435524.02</v>
      </c>
      <c r="M49" s="64">
        <f t="shared" si="18"/>
        <v>254.33</v>
      </c>
      <c r="N49" s="63">
        <f t="shared" si="12"/>
        <v>86203</v>
      </c>
    </row>
    <row r="50" spans="1:14" ht="14.25" customHeight="1" x14ac:dyDescent="0.25">
      <c r="A50" s="3"/>
      <c r="B50" s="52">
        <v>41760</v>
      </c>
      <c r="C50" s="35">
        <v>51155</v>
      </c>
      <c r="D50" s="30">
        <v>75413</v>
      </c>
      <c r="E50" s="30">
        <v>12800168.6</v>
      </c>
      <c r="F50" s="31">
        <f t="shared" si="10"/>
        <v>250.22</v>
      </c>
      <c r="G50" s="32">
        <v>4872</v>
      </c>
      <c r="H50" s="32">
        <v>9843</v>
      </c>
      <c r="I50" s="32">
        <v>1448849.87</v>
      </c>
      <c r="J50" s="32">
        <f>+ROUND(I50/G50,2)</f>
        <v>297.38</v>
      </c>
      <c r="K50" s="63">
        <f t="shared" si="16"/>
        <v>56027</v>
      </c>
      <c r="L50" s="63">
        <f t="shared" si="17"/>
        <v>14249018.469999999</v>
      </c>
      <c r="M50" s="64">
        <f t="shared" si="18"/>
        <v>254.32</v>
      </c>
      <c r="N50" s="63">
        <f t="shared" si="12"/>
        <v>85256</v>
      </c>
    </row>
    <row r="51" spans="1:14" ht="14.25" customHeight="1" x14ac:dyDescent="0.25">
      <c r="A51" s="3"/>
      <c r="B51" s="52">
        <v>41791</v>
      </c>
      <c r="C51" s="35">
        <v>51108</v>
      </c>
      <c r="D51" s="30">
        <v>75247</v>
      </c>
      <c r="E51" s="30">
        <v>12760705.199999999</v>
      </c>
      <c r="F51" s="31">
        <f t="shared" si="10"/>
        <v>249.68</v>
      </c>
      <c r="G51" s="32">
        <v>4674</v>
      </c>
      <c r="H51" s="32">
        <v>8950</v>
      </c>
      <c r="I51" s="32">
        <v>1368053.31</v>
      </c>
      <c r="J51" s="32">
        <f>+ROUND(I51/G51,2)</f>
        <v>292.69</v>
      </c>
      <c r="K51" s="63">
        <f t="shared" si="16"/>
        <v>55782</v>
      </c>
      <c r="L51" s="63">
        <f t="shared" si="17"/>
        <v>14128758.51</v>
      </c>
      <c r="M51" s="64">
        <f t="shared" si="18"/>
        <v>253.29</v>
      </c>
      <c r="N51" s="63">
        <f t="shared" si="12"/>
        <v>84197</v>
      </c>
    </row>
    <row r="52" spans="1:14" ht="14.25" customHeight="1" x14ac:dyDescent="0.25">
      <c r="A52" s="3"/>
      <c r="B52" s="52">
        <v>41821</v>
      </c>
      <c r="C52" s="35">
        <v>50622</v>
      </c>
      <c r="D52" s="30">
        <v>74350</v>
      </c>
      <c r="E52" s="30">
        <v>12652205.199999999</v>
      </c>
      <c r="F52" s="31">
        <f t="shared" si="10"/>
        <v>249.93</v>
      </c>
      <c r="G52" s="32">
        <v>5341</v>
      </c>
      <c r="H52" s="32">
        <v>11396</v>
      </c>
      <c r="I52" s="32">
        <v>1734556.42</v>
      </c>
      <c r="J52" s="32">
        <f>+ROUND(I52/G52,2)</f>
        <v>324.76</v>
      </c>
      <c r="K52" s="63">
        <f t="shared" si="16"/>
        <v>55963</v>
      </c>
      <c r="L52" s="63">
        <f t="shared" si="17"/>
        <v>14386761.619999999</v>
      </c>
      <c r="M52" s="64">
        <f t="shared" si="18"/>
        <v>257.08</v>
      </c>
      <c r="N52" s="63">
        <f t="shared" si="12"/>
        <v>85746</v>
      </c>
    </row>
    <row r="53" spans="1:14" ht="14.25" customHeight="1" x14ac:dyDescent="0.25">
      <c r="A53" s="3"/>
      <c r="B53" s="52">
        <v>41852</v>
      </c>
      <c r="C53" s="35">
        <v>49937</v>
      </c>
      <c r="D53" s="30">
        <v>73561</v>
      </c>
      <c r="E53" s="30">
        <v>12756893.886</v>
      </c>
      <c r="F53" s="31">
        <f>+ROUND(E53/C53,2)</f>
        <v>255.46</v>
      </c>
      <c r="G53" s="32">
        <v>4730</v>
      </c>
      <c r="H53" s="32">
        <v>9917</v>
      </c>
      <c r="I53" s="32">
        <v>1413692.02</v>
      </c>
      <c r="J53" s="32">
        <f>+ROUND(I53/G53,2)</f>
        <v>298.88</v>
      </c>
      <c r="K53" s="63">
        <f t="shared" si="16"/>
        <v>54667</v>
      </c>
      <c r="L53" s="63">
        <f t="shared" si="17"/>
        <v>14170585.905999999</v>
      </c>
      <c r="M53" s="64">
        <f t="shared" si="18"/>
        <v>259.22000000000003</v>
      </c>
      <c r="N53" s="63">
        <f t="shared" si="12"/>
        <v>83478</v>
      </c>
    </row>
    <row r="54" spans="1:14" ht="14.25" customHeight="1" x14ac:dyDescent="0.25">
      <c r="A54" s="3"/>
      <c r="B54" s="52">
        <v>41883</v>
      </c>
      <c r="C54" s="35">
        <v>49546</v>
      </c>
      <c r="D54" s="30">
        <v>73472</v>
      </c>
      <c r="E54" s="30">
        <v>12901457.686000001</v>
      </c>
      <c r="F54" s="31">
        <f>+E54/C54</f>
        <v>260.39352694465748</v>
      </c>
      <c r="G54" s="32">
        <v>4222</v>
      </c>
      <c r="H54" s="32">
        <v>8623</v>
      </c>
      <c r="I54" s="32">
        <v>1264531.3600000001</v>
      </c>
      <c r="J54" s="32">
        <f>+I54/G54</f>
        <v>299.51003315963999</v>
      </c>
      <c r="K54" s="63">
        <f t="shared" si="16"/>
        <v>53768</v>
      </c>
      <c r="L54" s="63">
        <f t="shared" si="17"/>
        <v>14165989.046</v>
      </c>
      <c r="M54" s="77">
        <f>+L54/K54</f>
        <v>263.46505441898529</v>
      </c>
      <c r="N54" s="63">
        <f t="shared" si="12"/>
        <v>82095</v>
      </c>
    </row>
    <row r="55" spans="1:14" ht="14.25" customHeight="1" x14ac:dyDescent="0.25">
      <c r="A55" s="3"/>
      <c r="B55" s="52">
        <v>41913</v>
      </c>
      <c r="C55" s="35">
        <v>49867</v>
      </c>
      <c r="D55" s="30">
        <v>74147</v>
      </c>
      <c r="E55" s="30">
        <v>13054175.056</v>
      </c>
      <c r="F55" s="31">
        <f>+E55/C55</f>
        <v>261.77983548238313</v>
      </c>
      <c r="G55" s="32">
        <v>5943</v>
      </c>
      <c r="H55" s="32">
        <v>11597</v>
      </c>
      <c r="I55" s="32">
        <v>1789136.92</v>
      </c>
      <c r="J55" s="32">
        <f>+I55/G55</f>
        <v>301.04945650344945</v>
      </c>
      <c r="K55" s="63">
        <f t="shared" si="16"/>
        <v>55810</v>
      </c>
      <c r="L55" s="63">
        <f t="shared" si="17"/>
        <v>14843311.976</v>
      </c>
      <c r="M55" s="77">
        <f>+L55/K55</f>
        <v>265.9615118437556</v>
      </c>
      <c r="N55" s="63">
        <f t="shared" si="12"/>
        <v>85744</v>
      </c>
    </row>
    <row r="56" spans="1:14" ht="14.25" customHeight="1" x14ac:dyDescent="0.25">
      <c r="A56" s="3"/>
      <c r="B56" s="52">
        <v>41944</v>
      </c>
      <c r="C56" s="35">
        <v>51749</v>
      </c>
      <c r="D56" s="30">
        <v>76575</v>
      </c>
      <c r="E56" s="30">
        <v>13495248.535999998</v>
      </c>
      <c r="F56" s="31">
        <f>+E56/C56</f>
        <v>260.78278876886509</v>
      </c>
      <c r="G56" s="32">
        <v>5964</v>
      </c>
      <c r="H56" s="32">
        <v>11548</v>
      </c>
      <c r="I56" s="32">
        <v>1775793.77</v>
      </c>
      <c r="J56" s="32">
        <f>+I56/G56</f>
        <v>297.75214118041583</v>
      </c>
      <c r="K56" s="63">
        <f t="shared" si="16"/>
        <v>57713</v>
      </c>
      <c r="L56" s="63">
        <f t="shared" si="17"/>
        <v>15271042.305999998</v>
      </c>
      <c r="M56" s="77">
        <f>+L56/K56</f>
        <v>264.6031623031206</v>
      </c>
      <c r="N56" s="63">
        <f t="shared" si="12"/>
        <v>88123</v>
      </c>
    </row>
    <row r="57" spans="1:14" ht="14.25" customHeight="1" x14ac:dyDescent="0.25">
      <c r="A57" s="3"/>
      <c r="B57" s="52">
        <v>41974</v>
      </c>
      <c r="C57" s="35">
        <v>52407</v>
      </c>
      <c r="D57" s="30">
        <v>77987</v>
      </c>
      <c r="E57" s="30">
        <v>13681328.516000001</v>
      </c>
      <c r="F57" s="31">
        <f>+E57/C57</f>
        <v>261.05918133073828</v>
      </c>
      <c r="G57" s="32">
        <v>6238</v>
      </c>
      <c r="H57" s="32">
        <v>12668</v>
      </c>
      <c r="I57" s="32">
        <v>1829495.15</v>
      </c>
      <c r="J57" s="32">
        <f>+I57/G57</f>
        <v>293.28232606604678</v>
      </c>
      <c r="K57" s="63">
        <f t="shared" si="16"/>
        <v>58645</v>
      </c>
      <c r="L57" s="63">
        <f t="shared" si="17"/>
        <v>15510823.666000001</v>
      </c>
      <c r="M57" s="77">
        <f>+L57/K57</f>
        <v>264.48671951573027</v>
      </c>
      <c r="N57" s="63">
        <f t="shared" si="12"/>
        <v>90655</v>
      </c>
    </row>
    <row r="58" spans="1:14" s="9" customFormat="1" ht="14.25" customHeight="1" x14ac:dyDescent="0.25">
      <c r="A58" s="8"/>
      <c r="B58" s="65" t="s">
        <v>4</v>
      </c>
      <c r="C58" s="7">
        <f>SUM(C46:C57)</f>
        <v>606073</v>
      </c>
      <c r="D58" s="40"/>
      <c r="E58" s="7">
        <f>SUM(E46:E57)</f>
        <v>154000420.734</v>
      </c>
      <c r="F58" s="66">
        <f>+ROUND(E58/C58,2)</f>
        <v>254.1</v>
      </c>
      <c r="G58" s="47">
        <f>SUM(G46:G57)</f>
        <v>66171</v>
      </c>
      <c r="H58" s="47"/>
      <c r="I58" s="47">
        <f>SUM(I46:I57)</f>
        <v>20028286.82</v>
      </c>
      <c r="J58" s="47">
        <f>+ROUND(I58/G58,2)</f>
        <v>302.67</v>
      </c>
      <c r="K58" s="5">
        <f>SUM(K46:K57)</f>
        <v>672244</v>
      </c>
      <c r="L58" s="5">
        <f>SUM(L46:L57)</f>
        <v>174028707.55400002</v>
      </c>
      <c r="M58" s="67">
        <f>+ROUND(L58/K58,2)</f>
        <v>258.88</v>
      </c>
      <c r="N58" s="63"/>
    </row>
    <row r="59" spans="1:14" s="9" customFormat="1" ht="14.25" customHeight="1" x14ac:dyDescent="0.25">
      <c r="A59" s="8"/>
      <c r="B59" s="65" t="s">
        <v>5</v>
      </c>
      <c r="C59" s="7">
        <f>+C58/12</f>
        <v>50506.083333333336</v>
      </c>
      <c r="D59" s="40">
        <f>AVERAGE(D46:D57)</f>
        <v>74432.833333333328</v>
      </c>
      <c r="E59" s="7">
        <f>+E58/12</f>
        <v>12833368.3945</v>
      </c>
      <c r="F59" s="66">
        <f>+ROUND(E59/C59,2)</f>
        <v>254.1</v>
      </c>
      <c r="G59" s="47">
        <f>+G58/12</f>
        <v>5514.25</v>
      </c>
      <c r="H59" s="47">
        <f>AVERAGE(H46:H58)</f>
        <v>11015.75</v>
      </c>
      <c r="I59" s="47">
        <f>+I58/12</f>
        <v>1669023.9016666666</v>
      </c>
      <c r="J59" s="47">
        <f>+ROUND(I59/G59,2)</f>
        <v>302.67</v>
      </c>
      <c r="K59" s="78">
        <f>+K58/12</f>
        <v>56020.333333333336</v>
      </c>
      <c r="L59" s="78">
        <f>+L58/12</f>
        <v>14502392.296166668</v>
      </c>
      <c r="M59" s="67">
        <f>+ROUND(L59/K59,2)</f>
        <v>258.88</v>
      </c>
      <c r="N59" s="78">
        <f>AVERAGE(N46:N58)</f>
        <v>85448.583333333328</v>
      </c>
    </row>
    <row r="60" spans="1:14" x14ac:dyDescent="0.25">
      <c r="B60" s="68"/>
      <c r="C60" s="26"/>
      <c r="D60" s="42"/>
      <c r="E60" s="26"/>
      <c r="F60" s="70"/>
      <c r="G60" s="48"/>
      <c r="H60" s="25"/>
      <c r="I60" s="48"/>
      <c r="J60" s="48"/>
      <c r="K60" s="48"/>
      <c r="L60" s="48"/>
      <c r="M60" s="48"/>
      <c r="N60" s="173"/>
    </row>
    <row r="61" spans="1:14" x14ac:dyDescent="0.25">
      <c r="A61" s="76" t="s">
        <v>13</v>
      </c>
      <c r="B61" s="52">
        <v>42005</v>
      </c>
      <c r="C61" s="35">
        <v>52918</v>
      </c>
      <c r="D61" s="30">
        <v>78878</v>
      </c>
      <c r="E61" s="30">
        <v>13895982.304</v>
      </c>
      <c r="F61" s="31">
        <f>+E61/C61</f>
        <v>262.59462383310029</v>
      </c>
      <c r="G61" s="32">
        <v>5858</v>
      </c>
      <c r="H61" s="32">
        <v>11230</v>
      </c>
      <c r="I61" s="32">
        <v>1812222.88</v>
      </c>
      <c r="J61" s="32">
        <f>+I61/G61</f>
        <v>309.35863434619324</v>
      </c>
      <c r="K61" s="63">
        <f t="shared" ref="K61:K72" si="19">+C61+G61</f>
        <v>58776</v>
      </c>
      <c r="L61" s="63">
        <f t="shared" ref="L61:L69" si="20">+E61+I61</f>
        <v>15708205.184</v>
      </c>
      <c r="M61" s="77">
        <f t="shared" ref="M61:M69" si="21">+L61/K61</f>
        <v>267.2554305158568</v>
      </c>
      <c r="N61" s="63">
        <f t="shared" si="12"/>
        <v>90108</v>
      </c>
    </row>
    <row r="62" spans="1:14" x14ac:dyDescent="0.25">
      <c r="A62" s="3"/>
      <c r="B62" s="52">
        <v>42036</v>
      </c>
      <c r="C62" s="35">
        <v>53783</v>
      </c>
      <c r="D62" s="30">
        <v>80751</v>
      </c>
      <c r="E62" s="30">
        <v>14220445.248</v>
      </c>
      <c r="F62" s="31">
        <f>+E62/C62</f>
        <v>264.40409140434707</v>
      </c>
      <c r="G62" s="32">
        <v>7415</v>
      </c>
      <c r="H62" s="32">
        <v>15092</v>
      </c>
      <c r="I62" s="32">
        <v>2265873.31</v>
      </c>
      <c r="J62" s="32">
        <f>+I62/G62</f>
        <v>305.57967768037764</v>
      </c>
      <c r="K62" s="63">
        <f t="shared" si="19"/>
        <v>61198</v>
      </c>
      <c r="L62" s="63">
        <f t="shared" si="20"/>
        <v>16486318.558</v>
      </c>
      <c r="M62" s="77">
        <f t="shared" si="21"/>
        <v>269.39309385927646</v>
      </c>
      <c r="N62" s="63">
        <f t="shared" si="12"/>
        <v>95843</v>
      </c>
    </row>
    <row r="63" spans="1:14" x14ac:dyDescent="0.25">
      <c r="B63" s="79">
        <v>42064</v>
      </c>
      <c r="C63" s="36">
        <v>54371</v>
      </c>
      <c r="D63" s="30">
        <v>81572</v>
      </c>
      <c r="E63" s="30">
        <v>14381408</v>
      </c>
      <c r="F63" s="31">
        <f>ROUND(E63/C63,2)</f>
        <v>264.51</v>
      </c>
      <c r="G63" s="32">
        <v>6580</v>
      </c>
      <c r="H63" s="32">
        <v>12659</v>
      </c>
      <c r="I63" s="32">
        <v>1943389.49</v>
      </c>
      <c r="J63" s="32">
        <f>I63/G63</f>
        <v>295.34794680851064</v>
      </c>
      <c r="K63" s="63">
        <f t="shared" si="19"/>
        <v>60951</v>
      </c>
      <c r="L63" s="63">
        <f t="shared" si="20"/>
        <v>16324797.49</v>
      </c>
      <c r="M63" s="77">
        <f t="shared" si="21"/>
        <v>267.8347769519778</v>
      </c>
      <c r="N63" s="63">
        <f t="shared" si="12"/>
        <v>94231</v>
      </c>
    </row>
    <row r="64" spans="1:14" x14ac:dyDescent="0.25">
      <c r="B64" s="79">
        <v>42095</v>
      </c>
      <c r="C64" s="36">
        <v>54710</v>
      </c>
      <c r="D64" s="30">
        <v>82233</v>
      </c>
      <c r="E64" s="30">
        <v>14515271</v>
      </c>
      <c r="F64" s="31">
        <f t="shared" ref="F64:F72" si="22">ROUND(E64/C64,2)</f>
        <v>265.31</v>
      </c>
      <c r="G64" s="32">
        <v>6277</v>
      </c>
      <c r="H64" s="32">
        <v>12160</v>
      </c>
      <c r="I64" s="32">
        <v>1841284.97</v>
      </c>
      <c r="J64" s="32">
        <f t="shared" ref="J64:J72" si="23">I64/G64</f>
        <v>293.33837342679624</v>
      </c>
      <c r="K64" s="63">
        <f t="shared" si="19"/>
        <v>60987</v>
      </c>
      <c r="L64" s="63">
        <f t="shared" si="20"/>
        <v>16356555.970000001</v>
      </c>
      <c r="M64" s="77">
        <f t="shared" si="21"/>
        <v>268.19741863019988</v>
      </c>
      <c r="N64" s="63">
        <f t="shared" si="12"/>
        <v>94393</v>
      </c>
    </row>
    <row r="65" spans="1:14" x14ac:dyDescent="0.25">
      <c r="B65" s="79">
        <v>42125</v>
      </c>
      <c r="C65" s="36">
        <v>54625</v>
      </c>
      <c r="D65" s="30">
        <v>82368</v>
      </c>
      <c r="E65" s="30">
        <v>14524362</v>
      </c>
      <c r="F65" s="31">
        <f t="shared" si="22"/>
        <v>265.89</v>
      </c>
      <c r="G65" s="32">
        <v>5498</v>
      </c>
      <c r="H65" s="32">
        <v>10593</v>
      </c>
      <c r="I65" s="32">
        <v>1609332.35</v>
      </c>
      <c r="J65" s="32">
        <f t="shared" si="23"/>
        <v>292.71232266278651</v>
      </c>
      <c r="K65" s="63">
        <f t="shared" si="19"/>
        <v>60123</v>
      </c>
      <c r="L65" s="63">
        <f t="shared" si="20"/>
        <v>16133694.35</v>
      </c>
      <c r="M65" s="77">
        <f t="shared" si="21"/>
        <v>268.34479899539275</v>
      </c>
      <c r="N65" s="63">
        <f t="shared" si="12"/>
        <v>92961</v>
      </c>
    </row>
    <row r="66" spans="1:14" x14ac:dyDescent="0.25">
      <c r="B66" s="79">
        <v>42156</v>
      </c>
      <c r="C66" s="36">
        <v>54245</v>
      </c>
      <c r="D66" s="30">
        <v>82021</v>
      </c>
      <c r="E66" s="30">
        <v>14421975</v>
      </c>
      <c r="F66" s="31">
        <f t="shared" si="22"/>
        <v>265.87</v>
      </c>
      <c r="G66" s="32">
        <v>5273</v>
      </c>
      <c r="H66" s="32">
        <v>10242</v>
      </c>
      <c r="I66" s="32">
        <v>1572268.99</v>
      </c>
      <c r="J66" s="32">
        <f t="shared" si="23"/>
        <v>298.17352361084772</v>
      </c>
      <c r="K66" s="63">
        <f t="shared" si="19"/>
        <v>59518</v>
      </c>
      <c r="L66" s="63">
        <f t="shared" si="20"/>
        <v>15994243.99</v>
      </c>
      <c r="M66" s="77">
        <f t="shared" si="21"/>
        <v>268.72952703383851</v>
      </c>
      <c r="N66" s="63">
        <f t="shared" si="12"/>
        <v>92263</v>
      </c>
    </row>
    <row r="67" spans="1:14" x14ac:dyDescent="0.25">
      <c r="B67" s="79">
        <v>42186</v>
      </c>
      <c r="C67" s="36">
        <v>53582</v>
      </c>
      <c r="D67" s="30">
        <v>81077</v>
      </c>
      <c r="E67" s="30">
        <v>14241569</v>
      </c>
      <c r="F67" s="31">
        <f t="shared" si="22"/>
        <v>265.79000000000002</v>
      </c>
      <c r="G67" s="32">
        <v>5051</v>
      </c>
      <c r="H67" s="32">
        <v>10703</v>
      </c>
      <c r="I67" s="32">
        <v>1518399.91</v>
      </c>
      <c r="J67" s="32">
        <f t="shared" si="23"/>
        <v>300.61372203524053</v>
      </c>
      <c r="K67" s="63">
        <f t="shared" si="19"/>
        <v>58633</v>
      </c>
      <c r="L67" s="63">
        <f t="shared" si="20"/>
        <v>15759968.91</v>
      </c>
      <c r="M67" s="77">
        <f t="shared" si="21"/>
        <v>268.79008254737096</v>
      </c>
      <c r="N67" s="63">
        <f t="shared" si="12"/>
        <v>91780</v>
      </c>
    </row>
    <row r="68" spans="1:14" x14ac:dyDescent="0.25">
      <c r="B68" s="79">
        <v>42217</v>
      </c>
      <c r="C68" s="36">
        <v>52875</v>
      </c>
      <c r="D68" s="30">
        <v>80150</v>
      </c>
      <c r="E68" s="30">
        <v>14199448</v>
      </c>
      <c r="F68" s="31">
        <f t="shared" si="22"/>
        <v>268.55</v>
      </c>
      <c r="G68" s="32">
        <v>4874</v>
      </c>
      <c r="H68" s="32">
        <v>10316</v>
      </c>
      <c r="I68" s="32">
        <v>1428105.72</v>
      </c>
      <c r="J68" s="32">
        <f t="shared" si="23"/>
        <v>293.00486663931065</v>
      </c>
      <c r="K68" s="63">
        <f t="shared" si="19"/>
        <v>57749</v>
      </c>
      <c r="L68" s="63">
        <f t="shared" si="20"/>
        <v>15627553.720000001</v>
      </c>
      <c r="M68" s="77">
        <f t="shared" si="21"/>
        <v>270.61167673899115</v>
      </c>
      <c r="N68" s="63">
        <f t="shared" si="12"/>
        <v>90466</v>
      </c>
    </row>
    <row r="69" spans="1:14" x14ac:dyDescent="0.25">
      <c r="B69" s="79">
        <v>42248</v>
      </c>
      <c r="C69" s="36">
        <v>52105</v>
      </c>
      <c r="D69" s="30">
        <v>78973</v>
      </c>
      <c r="E69" s="30">
        <v>13981703</v>
      </c>
      <c r="F69" s="31">
        <f t="shared" si="22"/>
        <v>268.33999999999997</v>
      </c>
      <c r="G69" s="32">
        <v>4547</v>
      </c>
      <c r="H69" s="32">
        <v>9456</v>
      </c>
      <c r="I69" s="32">
        <v>1359577.8</v>
      </c>
      <c r="J69" s="32">
        <f t="shared" si="23"/>
        <v>299.00545414559053</v>
      </c>
      <c r="K69" s="63">
        <f t="shared" si="19"/>
        <v>56652</v>
      </c>
      <c r="L69" s="63">
        <f t="shared" si="20"/>
        <v>15341280.800000001</v>
      </c>
      <c r="M69" s="77">
        <f t="shared" si="21"/>
        <v>270.79857374849962</v>
      </c>
      <c r="N69" s="63">
        <f t="shared" si="12"/>
        <v>88429</v>
      </c>
    </row>
    <row r="70" spans="1:14" x14ac:dyDescent="0.25">
      <c r="B70" s="29">
        <v>42278</v>
      </c>
      <c r="C70" s="37">
        <v>52970</v>
      </c>
      <c r="D70" s="30">
        <v>78479</v>
      </c>
      <c r="E70" s="30">
        <v>14265620.050000001</v>
      </c>
      <c r="F70" s="31">
        <f t="shared" si="22"/>
        <v>269.32</v>
      </c>
      <c r="G70" s="32">
        <v>6161</v>
      </c>
      <c r="H70" s="32">
        <v>11569</v>
      </c>
      <c r="I70" s="32">
        <v>1831053.51</v>
      </c>
      <c r="J70" s="32">
        <f t="shared" si="23"/>
        <v>297.20069956175945</v>
      </c>
      <c r="K70" s="33">
        <f t="shared" si="19"/>
        <v>59131</v>
      </c>
      <c r="L70" s="33">
        <v>16096674</v>
      </c>
      <c r="M70" s="34">
        <v>272.22000000000003</v>
      </c>
      <c r="N70" s="63">
        <f t="shared" si="12"/>
        <v>90048</v>
      </c>
    </row>
    <row r="71" spans="1:14" x14ac:dyDescent="0.25">
      <c r="B71" s="29">
        <v>42309</v>
      </c>
      <c r="C71" s="37">
        <v>54024</v>
      </c>
      <c r="D71" s="30">
        <v>79526</v>
      </c>
      <c r="E71" s="30">
        <v>14370132.09</v>
      </c>
      <c r="F71" s="31">
        <f t="shared" si="22"/>
        <v>266</v>
      </c>
      <c r="G71" s="32">
        <v>5903</v>
      </c>
      <c r="H71" s="32">
        <v>11212</v>
      </c>
      <c r="I71" s="32">
        <v>1740739.6</v>
      </c>
      <c r="J71" s="32">
        <f t="shared" si="23"/>
        <v>294.89066576317128</v>
      </c>
      <c r="K71" s="33">
        <f t="shared" si="19"/>
        <v>59927</v>
      </c>
      <c r="L71" s="33">
        <v>16110872</v>
      </c>
      <c r="M71" s="34">
        <v>268.83999999999997</v>
      </c>
      <c r="N71" s="63">
        <f t="shared" si="12"/>
        <v>90738</v>
      </c>
    </row>
    <row r="72" spans="1:14" x14ac:dyDescent="0.25">
      <c r="B72" s="29">
        <v>42339</v>
      </c>
      <c r="C72" s="37">
        <v>54121</v>
      </c>
      <c r="D72" s="30">
        <v>80088</v>
      </c>
      <c r="E72" s="30">
        <v>14392141.470000001</v>
      </c>
      <c r="F72" s="31">
        <f t="shared" si="22"/>
        <v>265.93</v>
      </c>
      <c r="G72" s="32">
        <v>6229</v>
      </c>
      <c r="H72" s="32">
        <v>12437</v>
      </c>
      <c r="I72" s="32">
        <v>1808973.46</v>
      </c>
      <c r="J72" s="32">
        <f t="shared" si="23"/>
        <v>290.41153636217689</v>
      </c>
      <c r="K72" s="33">
        <f t="shared" si="19"/>
        <v>60350</v>
      </c>
      <c r="L72" s="33">
        <v>16201114</v>
      </c>
      <c r="M72" s="34">
        <v>268.45</v>
      </c>
      <c r="N72" s="63">
        <f t="shared" si="12"/>
        <v>92525</v>
      </c>
    </row>
    <row r="73" spans="1:14" x14ac:dyDescent="0.25">
      <c r="B73" s="65" t="s">
        <v>4</v>
      </c>
      <c r="C73" s="7"/>
      <c r="D73" s="40"/>
      <c r="E73" s="7">
        <f>SUM(E61:E72)</f>
        <v>171410057.162</v>
      </c>
      <c r="F73" s="66"/>
      <c r="G73" s="47">
        <f>SUM(G61:G72)</f>
        <v>69666</v>
      </c>
      <c r="H73" s="47"/>
      <c r="I73" s="47">
        <f>SUM(I61:I72)</f>
        <v>20731221.990000006</v>
      </c>
      <c r="J73" s="47">
        <f>+ROUND(I73/G73,2)</f>
        <v>297.58</v>
      </c>
      <c r="K73" s="5">
        <f>SUM(K61:K72)</f>
        <v>713995</v>
      </c>
      <c r="L73" s="5">
        <f>SUM(L61:L72)</f>
        <v>192141278.972</v>
      </c>
      <c r="M73" s="67">
        <f>+ROUND(L73/K73,2)</f>
        <v>269.11</v>
      </c>
      <c r="N73" s="63"/>
    </row>
    <row r="74" spans="1:14" x14ac:dyDescent="0.25">
      <c r="B74" s="65" t="s">
        <v>5</v>
      </c>
      <c r="C74" s="7">
        <f>AVERAGE(C61:C72)</f>
        <v>53694.083333333336</v>
      </c>
      <c r="D74" s="40">
        <f>AVERAGE(D61:D72)</f>
        <v>80509.666666666672</v>
      </c>
      <c r="E74" s="7">
        <f>+E73/12</f>
        <v>14284171.430166667</v>
      </c>
      <c r="F74" s="80">
        <f>AVERAGE(F61:F73)</f>
        <v>266.04239293645395</v>
      </c>
      <c r="G74" s="47">
        <f>+G73/12</f>
        <v>5805.5</v>
      </c>
      <c r="H74" s="47">
        <f>AVERAGE(H61:H73)</f>
        <v>11472.416666666666</v>
      </c>
      <c r="I74" s="47">
        <f>+I73/12</f>
        <v>1727601.8325000005</v>
      </c>
      <c r="J74" s="47">
        <f>+ROUND(I74/G74,2)</f>
        <v>297.58</v>
      </c>
      <c r="K74" s="78">
        <f>+K73/12</f>
        <v>59499.583333333336</v>
      </c>
      <c r="L74" s="78">
        <f>+L73/12</f>
        <v>16011773.247666666</v>
      </c>
      <c r="M74" s="67">
        <f>+ROUND(L74/K74,2)</f>
        <v>269.11</v>
      </c>
      <c r="N74" s="78">
        <f>AVERAGE(N61:N73)</f>
        <v>91982.083333333328</v>
      </c>
    </row>
    <row r="75" spans="1:14" x14ac:dyDescent="0.25">
      <c r="B75" s="68"/>
      <c r="C75" s="26"/>
      <c r="D75" s="42"/>
      <c r="E75" s="26"/>
      <c r="F75" s="70"/>
      <c r="G75" s="48"/>
      <c r="H75" s="25"/>
      <c r="I75" s="48"/>
      <c r="J75" s="48"/>
      <c r="K75" s="48"/>
      <c r="L75" s="48"/>
      <c r="M75" s="48"/>
      <c r="N75" s="173"/>
    </row>
    <row r="76" spans="1:14" x14ac:dyDescent="0.25">
      <c r="A76" s="76" t="s">
        <v>14</v>
      </c>
      <c r="B76" s="52">
        <v>42370</v>
      </c>
      <c r="C76" s="35">
        <v>55937</v>
      </c>
      <c r="D76" s="30">
        <v>80628</v>
      </c>
      <c r="E76" s="30">
        <v>14732366.9</v>
      </c>
      <c r="F76" s="31">
        <v>263.37</v>
      </c>
      <c r="G76" s="32">
        <v>6252</v>
      </c>
      <c r="H76" s="32">
        <v>11755</v>
      </c>
      <c r="I76" s="32">
        <v>1963746.23</v>
      </c>
      <c r="J76" s="32">
        <v>314.10000000000002</v>
      </c>
      <c r="K76" s="63">
        <v>62189</v>
      </c>
      <c r="L76" s="63">
        <v>16696113</v>
      </c>
      <c r="M76" s="77">
        <v>268.47000000000003</v>
      </c>
      <c r="N76" s="63">
        <f t="shared" si="12"/>
        <v>92383</v>
      </c>
    </row>
    <row r="77" spans="1:14" x14ac:dyDescent="0.25">
      <c r="A77" s="3"/>
      <c r="B77" s="52">
        <v>42401</v>
      </c>
      <c r="C77" s="35">
        <v>56396</v>
      </c>
      <c r="D77" s="30">
        <v>82330</v>
      </c>
      <c r="E77" s="30">
        <v>15301227.25</v>
      </c>
      <c r="F77" s="31">
        <v>271.32</v>
      </c>
      <c r="G77" s="32">
        <v>8273</v>
      </c>
      <c r="H77" s="32">
        <v>15928</v>
      </c>
      <c r="I77" s="32">
        <v>2604088.81</v>
      </c>
      <c r="J77" s="32">
        <v>314.77</v>
      </c>
      <c r="K77" s="63">
        <v>64669</v>
      </c>
      <c r="L77" s="63">
        <v>17905316</v>
      </c>
      <c r="M77" s="77">
        <v>276.88</v>
      </c>
      <c r="N77" s="63">
        <f t="shared" si="12"/>
        <v>98258</v>
      </c>
    </row>
    <row r="78" spans="1:14" x14ac:dyDescent="0.25">
      <c r="B78" s="79">
        <v>42430</v>
      </c>
      <c r="C78" s="36">
        <v>55676</v>
      </c>
      <c r="D78" s="30">
        <v>83335</v>
      </c>
      <c r="E78" s="30">
        <v>15559178.810000001</v>
      </c>
      <c r="F78" s="31">
        <v>279.459</v>
      </c>
      <c r="G78" s="32">
        <v>7109</v>
      </c>
      <c r="H78" s="32">
        <v>13475</v>
      </c>
      <c r="I78" s="32">
        <v>2182607.69</v>
      </c>
      <c r="J78" s="32">
        <v>307.02</v>
      </c>
      <c r="K78" s="63">
        <v>62785</v>
      </c>
      <c r="L78" s="63">
        <v>17741786.5</v>
      </c>
      <c r="M78" s="77">
        <v>282.58</v>
      </c>
      <c r="N78" s="63">
        <f t="shared" si="12"/>
        <v>96810</v>
      </c>
    </row>
    <row r="79" spans="1:14" x14ac:dyDescent="0.25">
      <c r="B79" s="79">
        <v>42461</v>
      </c>
      <c r="C79" s="36">
        <v>55383</v>
      </c>
      <c r="D79" s="30">
        <v>83366</v>
      </c>
      <c r="E79" s="30">
        <v>15542796.76</v>
      </c>
      <c r="F79" s="31">
        <v>280.642</v>
      </c>
      <c r="G79" s="32">
        <v>6128</v>
      </c>
      <c r="H79" s="32">
        <v>11632</v>
      </c>
      <c r="I79" s="32">
        <v>1833585.39</v>
      </c>
      <c r="J79" s="32">
        <v>299.214</v>
      </c>
      <c r="K79" s="63">
        <v>61511</v>
      </c>
      <c r="L79" s="63">
        <v>17376382.149999999</v>
      </c>
      <c r="M79" s="77">
        <v>282.49200000000002</v>
      </c>
      <c r="N79" s="63">
        <f t="shared" si="12"/>
        <v>94998</v>
      </c>
    </row>
    <row r="80" spans="1:14" x14ac:dyDescent="0.25">
      <c r="B80" s="79">
        <v>42491</v>
      </c>
      <c r="C80" s="36">
        <v>54882</v>
      </c>
      <c r="D80" s="30">
        <v>82749</v>
      </c>
      <c r="E80" s="30">
        <v>15496471.220000001</v>
      </c>
      <c r="F80" s="31">
        <v>282.35899999999998</v>
      </c>
      <c r="G80" s="32">
        <v>5184</v>
      </c>
      <c r="H80" s="32">
        <v>9390</v>
      </c>
      <c r="I80" s="32">
        <v>1540728.54</v>
      </c>
      <c r="J80" s="32">
        <v>297.20800000000003</v>
      </c>
      <c r="K80" s="63">
        <v>60066</v>
      </c>
      <c r="L80" s="63">
        <v>17037200</v>
      </c>
      <c r="M80" s="77">
        <v>283.64</v>
      </c>
      <c r="N80" s="63">
        <f t="shared" si="12"/>
        <v>92139</v>
      </c>
    </row>
    <row r="81" spans="1:14" x14ac:dyDescent="0.25">
      <c r="B81" s="79">
        <v>42522</v>
      </c>
      <c r="C81" s="36">
        <v>54070</v>
      </c>
      <c r="D81" s="30">
        <v>81814</v>
      </c>
      <c r="E81" s="30">
        <v>15270716.460000001</v>
      </c>
      <c r="F81" s="31">
        <v>282.42</v>
      </c>
      <c r="G81" s="32">
        <v>4946</v>
      </c>
      <c r="H81" s="32">
        <v>9481</v>
      </c>
      <c r="I81" s="32">
        <v>1521623.62</v>
      </c>
      <c r="J81" s="32">
        <v>307.64999999999998</v>
      </c>
      <c r="K81" s="63">
        <v>59016</v>
      </c>
      <c r="L81" s="63">
        <v>16792340</v>
      </c>
      <c r="M81" s="77">
        <v>284.54000000000002</v>
      </c>
      <c r="N81" s="63">
        <f t="shared" ref="N81:N139" si="24">D81+H81</f>
        <v>91295</v>
      </c>
    </row>
    <row r="82" spans="1:14" x14ac:dyDescent="0.25">
      <c r="B82" s="79">
        <v>42552</v>
      </c>
      <c r="C82" s="36">
        <v>53193</v>
      </c>
      <c r="D82" s="30">
        <v>80513</v>
      </c>
      <c r="E82" s="30">
        <v>15030036.6</v>
      </c>
      <c r="F82" s="31">
        <v>282.56</v>
      </c>
      <c r="G82" s="32">
        <v>5098</v>
      </c>
      <c r="H82" s="32">
        <v>10520</v>
      </c>
      <c r="I82" s="32">
        <v>1533451.56</v>
      </c>
      <c r="J82" s="32">
        <v>300.79000000000002</v>
      </c>
      <c r="K82" s="63">
        <v>58291</v>
      </c>
      <c r="L82" s="63">
        <v>16563488.16</v>
      </c>
      <c r="M82" s="77">
        <v>284.14999999999998</v>
      </c>
      <c r="N82" s="63">
        <f t="shared" si="24"/>
        <v>91033</v>
      </c>
    </row>
    <row r="83" spans="1:14" x14ac:dyDescent="0.25">
      <c r="B83" s="79">
        <v>42583</v>
      </c>
      <c r="C83" s="36">
        <v>52087</v>
      </c>
      <c r="D83" s="30">
        <v>79162</v>
      </c>
      <c r="E83" s="30">
        <v>14710921.640000001</v>
      </c>
      <c r="F83" s="31">
        <v>282.43</v>
      </c>
      <c r="G83" s="32">
        <v>4184</v>
      </c>
      <c r="H83" s="32">
        <v>8586</v>
      </c>
      <c r="I83" s="32">
        <v>1229129.83</v>
      </c>
      <c r="J83" s="32">
        <v>293.77</v>
      </c>
      <c r="K83" s="63">
        <v>56271</v>
      </c>
      <c r="L83" s="63">
        <v>15940052</v>
      </c>
      <c r="M83" s="77">
        <v>283.27</v>
      </c>
      <c r="N83" s="63">
        <f t="shared" si="24"/>
        <v>87748</v>
      </c>
    </row>
    <row r="84" spans="1:14" x14ac:dyDescent="0.25">
      <c r="B84" s="79">
        <v>42614</v>
      </c>
      <c r="C84" s="36">
        <v>51470</v>
      </c>
      <c r="D84" s="30">
        <v>77658</v>
      </c>
      <c r="E84" s="30">
        <v>14605997.140000001</v>
      </c>
      <c r="F84" s="31">
        <v>283.77999999999997</v>
      </c>
      <c r="G84" s="32">
        <v>4293</v>
      </c>
      <c r="H84" s="32">
        <v>8548</v>
      </c>
      <c r="I84" s="32">
        <v>1320308.45</v>
      </c>
      <c r="J84" s="32">
        <v>307.55</v>
      </c>
      <c r="K84" s="63">
        <v>55763</v>
      </c>
      <c r="L84" s="63">
        <v>15926305</v>
      </c>
      <c r="M84" s="77">
        <v>285.61</v>
      </c>
      <c r="N84" s="63">
        <f t="shared" si="24"/>
        <v>86206</v>
      </c>
    </row>
    <row r="85" spans="1:14" x14ac:dyDescent="0.25">
      <c r="B85" s="29">
        <v>42644</v>
      </c>
      <c r="C85" s="37">
        <v>51060</v>
      </c>
      <c r="D85" s="30">
        <v>77264</v>
      </c>
      <c r="E85" s="30">
        <v>14515270</v>
      </c>
      <c r="F85" s="31">
        <v>284.27999999999997</v>
      </c>
      <c r="G85" s="32">
        <v>5288</v>
      </c>
      <c r="H85" s="32">
        <v>10192</v>
      </c>
      <c r="I85" s="32">
        <v>1593147.85</v>
      </c>
      <c r="J85" s="32">
        <v>301.27999999999997</v>
      </c>
      <c r="K85" s="33">
        <v>56348</v>
      </c>
      <c r="L85" s="33">
        <v>16108418</v>
      </c>
      <c r="M85" s="34">
        <v>285.87</v>
      </c>
      <c r="N85" s="63">
        <f t="shared" si="24"/>
        <v>87456</v>
      </c>
    </row>
    <row r="86" spans="1:14" x14ac:dyDescent="0.25">
      <c r="B86" s="29">
        <v>42675</v>
      </c>
      <c r="C86" s="37">
        <v>60541</v>
      </c>
      <c r="D86" s="30">
        <v>78432</v>
      </c>
      <c r="E86" s="30">
        <v>15688129.390000001</v>
      </c>
      <c r="F86" s="31">
        <v>259.13</v>
      </c>
      <c r="G86" s="32">
        <v>5554</v>
      </c>
      <c r="H86" s="32">
        <v>10414</v>
      </c>
      <c r="I86" s="32">
        <v>1688894.37</v>
      </c>
      <c r="J86" s="32">
        <v>304.08999999999997</v>
      </c>
      <c r="K86" s="33">
        <v>66095</v>
      </c>
      <c r="L86" s="33">
        <v>17377023.760000002</v>
      </c>
      <c r="M86" s="34">
        <v>262.91000000000003</v>
      </c>
      <c r="N86" s="63">
        <f t="shared" si="24"/>
        <v>88846</v>
      </c>
    </row>
    <row r="87" spans="1:14" x14ac:dyDescent="0.25">
      <c r="B87" s="29">
        <v>42705</v>
      </c>
      <c r="C87" s="37">
        <v>53233</v>
      </c>
      <c r="D87" s="30">
        <v>79731</v>
      </c>
      <c r="E87" s="30">
        <v>15169828.289999999</v>
      </c>
      <c r="F87" s="31">
        <v>284.97000000000003</v>
      </c>
      <c r="G87" s="32">
        <v>6611</v>
      </c>
      <c r="H87" s="32">
        <v>12118</v>
      </c>
      <c r="I87" s="32">
        <v>1940547.84</v>
      </c>
      <c r="J87" s="32">
        <v>293.52999999999997</v>
      </c>
      <c r="K87" s="33">
        <v>59844</v>
      </c>
      <c r="L87" s="33">
        <v>17110376</v>
      </c>
      <c r="M87" s="34">
        <v>285.92</v>
      </c>
      <c r="N87" s="63">
        <f t="shared" si="24"/>
        <v>91849</v>
      </c>
    </row>
    <row r="88" spans="1:14" x14ac:dyDescent="0.25">
      <c r="B88" s="65" t="s">
        <v>4</v>
      </c>
      <c r="C88" s="7"/>
      <c r="D88" s="40"/>
      <c r="E88" s="7">
        <f>SUM(E76:E87)</f>
        <v>181622940.46000001</v>
      </c>
      <c r="F88" s="66"/>
      <c r="G88" s="47"/>
      <c r="H88" s="47"/>
      <c r="I88" s="47">
        <f>SUM(I76:I87)</f>
        <v>20951860.180000003</v>
      </c>
      <c r="J88" s="47"/>
      <c r="K88" s="5"/>
      <c r="L88" s="5">
        <f>SUM(L76:L87)</f>
        <v>202574800.56999999</v>
      </c>
      <c r="M88" s="81">
        <v>280.52999999999997</v>
      </c>
      <c r="N88" s="63"/>
    </row>
    <row r="89" spans="1:14" x14ac:dyDescent="0.25">
      <c r="B89" s="65" t="s">
        <v>5</v>
      </c>
      <c r="C89" s="7">
        <f>AVERAGE(C76:C87)</f>
        <v>54494</v>
      </c>
      <c r="D89" s="7">
        <f t="shared" ref="D89:H89" si="25">AVERAGE(D76:D87)</f>
        <v>80581.833333333328</v>
      </c>
      <c r="E89" s="7">
        <f t="shared" si="25"/>
        <v>15135245.038333334</v>
      </c>
      <c r="F89" s="7">
        <f t="shared" si="25"/>
        <v>278.06</v>
      </c>
      <c r="G89" s="47">
        <f t="shared" si="25"/>
        <v>5743.333333333333</v>
      </c>
      <c r="H89" s="47">
        <f t="shared" si="25"/>
        <v>11003.25</v>
      </c>
      <c r="I89" s="47">
        <f t="shared" ref="I89:M89" si="26">AVERAGE(I76:I88)</f>
        <v>3223363.1046153852</v>
      </c>
      <c r="J89" s="47">
        <f t="shared" si="26"/>
        <v>303.41433333333333</v>
      </c>
      <c r="K89" s="47">
        <f t="shared" si="26"/>
        <v>60237.333333333336</v>
      </c>
      <c r="L89" s="47">
        <f>AVERAGE(L76:L88)</f>
        <v>31165353.933846153</v>
      </c>
      <c r="M89" s="47">
        <f t="shared" si="26"/>
        <v>280.52784615384616</v>
      </c>
      <c r="N89" s="78">
        <f>AVERAGE(N76:N88)</f>
        <v>91585.083333333328</v>
      </c>
    </row>
    <row r="90" spans="1:14" x14ac:dyDescent="0.25">
      <c r="B90" s="68"/>
      <c r="C90" s="26"/>
      <c r="D90" s="42"/>
      <c r="E90" s="26"/>
      <c r="F90" s="70"/>
      <c r="G90" s="48"/>
      <c r="H90" s="50"/>
      <c r="I90" s="48"/>
      <c r="J90" s="48"/>
      <c r="K90" s="48"/>
      <c r="L90" s="48"/>
      <c r="M90" s="48"/>
      <c r="N90" s="173"/>
    </row>
    <row r="91" spans="1:14" x14ac:dyDescent="0.25">
      <c r="A91" s="76" t="s">
        <v>15</v>
      </c>
      <c r="B91" s="52">
        <v>42736</v>
      </c>
      <c r="C91" s="35">
        <v>52640</v>
      </c>
      <c r="D91" s="30">
        <v>80222</v>
      </c>
      <c r="E91" s="30">
        <v>14944636.630000001</v>
      </c>
      <c r="F91" s="31">
        <v>283.89999999999998</v>
      </c>
      <c r="G91" s="32">
        <v>5963</v>
      </c>
      <c r="H91" s="32">
        <v>10948</v>
      </c>
      <c r="I91" s="32">
        <v>1829639.87</v>
      </c>
      <c r="J91" s="32">
        <v>306.83</v>
      </c>
      <c r="K91" s="63">
        <v>58603</v>
      </c>
      <c r="L91" s="63">
        <v>16774276.5</v>
      </c>
      <c r="M91" s="77">
        <v>286.24</v>
      </c>
      <c r="N91" s="63">
        <f t="shared" si="24"/>
        <v>91170</v>
      </c>
    </row>
    <row r="92" spans="1:14" x14ac:dyDescent="0.25">
      <c r="A92" s="3"/>
      <c r="B92" s="52">
        <v>42767</v>
      </c>
      <c r="C92" s="35">
        <v>53605</v>
      </c>
      <c r="D92" s="30">
        <v>82639</v>
      </c>
      <c r="E92" s="30">
        <v>15257749.67</v>
      </c>
      <c r="F92" s="31">
        <v>284.63</v>
      </c>
      <c r="G92" s="32">
        <v>7400</v>
      </c>
      <c r="H92" s="32">
        <v>15115</v>
      </c>
      <c r="I92" s="32">
        <v>2318681.29</v>
      </c>
      <c r="J92" s="32">
        <v>313.33999999999997</v>
      </c>
      <c r="K92" s="63">
        <v>61005</v>
      </c>
      <c r="L92" s="63">
        <v>17576430.960000001</v>
      </c>
      <c r="M92" s="77">
        <v>288.11</v>
      </c>
      <c r="N92" s="63">
        <f t="shared" si="24"/>
        <v>97754</v>
      </c>
    </row>
    <row r="93" spans="1:14" x14ac:dyDescent="0.25">
      <c r="B93" s="79">
        <v>42795</v>
      </c>
      <c r="C93" s="36">
        <v>54697</v>
      </c>
      <c r="D93" s="30">
        <v>83235</v>
      </c>
      <c r="E93" s="30">
        <v>15505402.48</v>
      </c>
      <c r="F93" s="31">
        <v>283.48</v>
      </c>
      <c r="G93" s="32">
        <v>7366</v>
      </c>
      <c r="H93" s="32">
        <v>12163</v>
      </c>
      <c r="I93" s="32">
        <v>2253031.9500000002</v>
      </c>
      <c r="J93" s="32">
        <v>305.87</v>
      </c>
      <c r="K93" s="63">
        <v>62063</v>
      </c>
      <c r="L93" s="63">
        <v>17758434.43</v>
      </c>
      <c r="M93" s="77">
        <v>286.14</v>
      </c>
      <c r="N93" s="63">
        <f>D93+H93</f>
        <v>95398</v>
      </c>
    </row>
    <row r="94" spans="1:14" x14ac:dyDescent="0.25">
      <c r="B94" s="79">
        <v>42826</v>
      </c>
      <c r="C94" s="36">
        <v>54764</v>
      </c>
      <c r="D94" s="30">
        <v>83866</v>
      </c>
      <c r="E94" s="30">
        <v>15438717</v>
      </c>
      <c r="F94" s="31">
        <v>281.91000000000003</v>
      </c>
      <c r="G94" s="32">
        <v>6223</v>
      </c>
      <c r="H94" s="32">
        <v>11501</v>
      </c>
      <c r="I94" s="32">
        <v>1887100</v>
      </c>
      <c r="J94" s="32">
        <v>303.25</v>
      </c>
      <c r="K94" s="63">
        <f>SUM(C94,G94)</f>
        <v>60987</v>
      </c>
      <c r="L94" s="63">
        <f t="shared" ref="L94:L99" si="27">SUM(E94,I94)</f>
        <v>17325817</v>
      </c>
      <c r="M94" s="77">
        <v>284.10000000000002</v>
      </c>
      <c r="N94" s="63">
        <f t="shared" si="24"/>
        <v>95367</v>
      </c>
    </row>
    <row r="95" spans="1:14" x14ac:dyDescent="0.25">
      <c r="B95" s="79">
        <v>42856</v>
      </c>
      <c r="C95" s="36">
        <v>54265</v>
      </c>
      <c r="D95" s="30">
        <v>82839</v>
      </c>
      <c r="E95" s="30">
        <v>15274089</v>
      </c>
      <c r="F95" s="31">
        <v>281.5</v>
      </c>
      <c r="G95" s="32">
        <v>4924</v>
      </c>
      <c r="H95" s="32">
        <v>8513</v>
      </c>
      <c r="I95" s="32">
        <v>1491986</v>
      </c>
      <c r="J95" s="32">
        <v>303</v>
      </c>
      <c r="K95" s="63">
        <f>SUM(C95,G95)</f>
        <v>59189</v>
      </c>
      <c r="L95" s="63">
        <f t="shared" si="27"/>
        <v>16766075</v>
      </c>
      <c r="M95" s="77">
        <v>283.3</v>
      </c>
      <c r="N95" s="63">
        <f t="shared" si="24"/>
        <v>91352</v>
      </c>
    </row>
    <row r="96" spans="1:14" x14ac:dyDescent="0.25">
      <c r="B96" s="79">
        <v>42887</v>
      </c>
      <c r="C96" s="36">
        <v>53558</v>
      </c>
      <c r="D96" s="30">
        <v>81973</v>
      </c>
      <c r="E96" s="30">
        <v>15109156</v>
      </c>
      <c r="F96" s="31">
        <v>282.11</v>
      </c>
      <c r="G96" s="32">
        <v>4932</v>
      </c>
      <c r="H96" s="32">
        <v>9268</v>
      </c>
      <c r="I96" s="32">
        <v>1550381</v>
      </c>
      <c r="J96" s="32">
        <v>314.35000000000002</v>
      </c>
      <c r="K96" s="63">
        <f>SUM(C96,G96)</f>
        <v>58490</v>
      </c>
      <c r="L96" s="63">
        <f t="shared" si="27"/>
        <v>16659537</v>
      </c>
      <c r="M96" s="77">
        <v>284.83</v>
      </c>
      <c r="N96" s="63">
        <f t="shared" si="24"/>
        <v>91241</v>
      </c>
    </row>
    <row r="97" spans="1:14" x14ac:dyDescent="0.25">
      <c r="B97" s="79">
        <v>42917</v>
      </c>
      <c r="C97" s="36">
        <v>51823</v>
      </c>
      <c r="D97" s="30">
        <v>80513</v>
      </c>
      <c r="E97" s="30">
        <v>14510428.6</v>
      </c>
      <c r="F97" s="31">
        <f>E97/C97</f>
        <v>279.99978002045424</v>
      </c>
      <c r="G97" s="32">
        <v>4786</v>
      </c>
      <c r="H97" s="32">
        <v>9668</v>
      </c>
      <c r="I97" s="32">
        <v>1434423.99</v>
      </c>
      <c r="J97" s="32">
        <f>I97/G97</f>
        <v>299.71249268700376</v>
      </c>
      <c r="K97" s="63">
        <f t="shared" ref="K97:K101" si="28">C97+G97</f>
        <v>56609</v>
      </c>
      <c r="L97" s="63">
        <f t="shared" si="27"/>
        <v>15944852.59</v>
      </c>
      <c r="M97" s="77">
        <f t="shared" ref="M97:M102" si="29">L97/K97</f>
        <v>281.66638856012293</v>
      </c>
      <c r="N97" s="63">
        <f t="shared" si="24"/>
        <v>90181</v>
      </c>
    </row>
    <row r="98" spans="1:14" x14ac:dyDescent="0.25">
      <c r="B98" s="79">
        <v>42948</v>
      </c>
      <c r="C98" s="36">
        <v>50899</v>
      </c>
      <c r="D98" s="30">
        <v>79131</v>
      </c>
      <c r="E98" s="30">
        <v>14566309.1</v>
      </c>
      <c r="F98" s="31">
        <f>E98/C98</f>
        <v>286.18065384388689</v>
      </c>
      <c r="G98" s="32">
        <v>4307</v>
      </c>
      <c r="H98" s="32">
        <v>8877</v>
      </c>
      <c r="I98" s="32">
        <v>1293650.3700000001</v>
      </c>
      <c r="J98" s="32">
        <f>I98/G98</f>
        <v>300.35996517297423</v>
      </c>
      <c r="K98" s="63">
        <f t="shared" si="28"/>
        <v>55206</v>
      </c>
      <c r="L98" s="63">
        <f t="shared" si="27"/>
        <v>15859959.469999999</v>
      </c>
      <c r="M98" s="77">
        <f t="shared" si="29"/>
        <v>287.28687950585078</v>
      </c>
      <c r="N98" s="63">
        <f t="shared" si="24"/>
        <v>88008</v>
      </c>
    </row>
    <row r="99" spans="1:14" x14ac:dyDescent="0.25">
      <c r="B99" s="79">
        <v>42979</v>
      </c>
      <c r="C99" s="36">
        <v>50104</v>
      </c>
      <c r="D99" s="30">
        <v>77512</v>
      </c>
      <c r="E99" s="30">
        <v>14290257.6</v>
      </c>
      <c r="F99" s="31">
        <f>E99/C99</f>
        <v>285.21191122465274</v>
      </c>
      <c r="G99" s="32">
        <v>4386</v>
      </c>
      <c r="H99" s="32">
        <v>8672</v>
      </c>
      <c r="I99" s="32">
        <v>1386959.97</v>
      </c>
      <c r="J99" s="32">
        <f>I99/G99</f>
        <v>316.22434336525305</v>
      </c>
      <c r="K99" s="63">
        <f t="shared" si="28"/>
        <v>54490</v>
      </c>
      <c r="L99" s="63">
        <f t="shared" si="27"/>
        <v>15677217.57</v>
      </c>
      <c r="M99" s="77">
        <f t="shared" si="29"/>
        <v>287.70815874472379</v>
      </c>
      <c r="N99" s="63">
        <f t="shared" si="24"/>
        <v>86184</v>
      </c>
    </row>
    <row r="100" spans="1:14" x14ac:dyDescent="0.25">
      <c r="B100" s="29">
        <v>43009</v>
      </c>
      <c r="C100" s="36">
        <v>49812</v>
      </c>
      <c r="D100" s="30">
        <v>76926</v>
      </c>
      <c r="E100" s="30">
        <v>14208803</v>
      </c>
      <c r="F100" s="31">
        <f>E100/C100</f>
        <v>285.24859471613269</v>
      </c>
      <c r="G100" s="32">
        <v>5785</v>
      </c>
      <c r="H100" s="32">
        <v>10892</v>
      </c>
      <c r="I100" s="32">
        <v>1795724.04</v>
      </c>
      <c r="J100" s="32">
        <f>I100/G100</f>
        <v>310.41037856525497</v>
      </c>
      <c r="K100" s="63">
        <f t="shared" si="28"/>
        <v>55597</v>
      </c>
      <c r="L100" s="63">
        <f>SUM(E100,I100)</f>
        <v>16004527.039999999</v>
      </c>
      <c r="M100" s="77">
        <f t="shared" si="29"/>
        <v>287.8667381333525</v>
      </c>
      <c r="N100" s="63">
        <f t="shared" si="24"/>
        <v>87818</v>
      </c>
    </row>
    <row r="101" spans="1:14" x14ac:dyDescent="0.25">
      <c r="B101" s="29">
        <v>43040</v>
      </c>
      <c r="C101" s="37">
        <v>50839</v>
      </c>
      <c r="D101" s="30">
        <v>78119</v>
      </c>
      <c r="E101" s="30">
        <v>14345079.02</v>
      </c>
      <c r="F101" s="31">
        <v>282.17</v>
      </c>
      <c r="G101" s="32">
        <v>5736</v>
      </c>
      <c r="H101" s="32">
        <v>10670</v>
      </c>
      <c r="I101" s="32">
        <v>1744725.32</v>
      </c>
      <c r="J101" s="32">
        <v>304.17</v>
      </c>
      <c r="K101" s="63">
        <f t="shared" si="28"/>
        <v>56575</v>
      </c>
      <c r="L101" s="63">
        <f>SUM(E101,I101)</f>
        <v>16089804.34</v>
      </c>
      <c r="M101" s="77">
        <f t="shared" si="29"/>
        <v>284.39777887759612</v>
      </c>
      <c r="N101" s="63">
        <f t="shared" si="24"/>
        <v>88789</v>
      </c>
    </row>
    <row r="102" spans="1:14" x14ac:dyDescent="0.25">
      <c r="B102" s="29">
        <v>43070</v>
      </c>
      <c r="C102" s="37">
        <v>51179</v>
      </c>
      <c r="D102" s="30">
        <v>78993</v>
      </c>
      <c r="E102" s="30">
        <v>14381635.119999999</v>
      </c>
      <c r="F102" s="31">
        <v>281.01</v>
      </c>
      <c r="G102" s="32">
        <v>6112</v>
      </c>
      <c r="H102" s="32">
        <v>11889</v>
      </c>
      <c r="I102" s="32">
        <v>1808047.32</v>
      </c>
      <c r="J102" s="32">
        <v>295.82</v>
      </c>
      <c r="K102" s="63">
        <f>C102+G102</f>
        <v>57291</v>
      </c>
      <c r="L102" s="63">
        <f>SUM(E102,I102)</f>
        <v>16189682.439999999</v>
      </c>
      <c r="M102" s="77">
        <f t="shared" si="29"/>
        <v>282.58683632682272</v>
      </c>
      <c r="N102" s="63">
        <f t="shared" si="24"/>
        <v>90882</v>
      </c>
    </row>
    <row r="103" spans="1:14" x14ac:dyDescent="0.25">
      <c r="B103" s="65" t="s">
        <v>4</v>
      </c>
      <c r="C103" s="7"/>
      <c r="D103" s="40"/>
      <c r="E103" s="7">
        <f>SUM(E91:E100)</f>
        <v>149105549.07999998</v>
      </c>
      <c r="F103" s="66"/>
      <c r="G103" s="47"/>
      <c r="H103" s="47"/>
      <c r="I103" s="47">
        <f>SUM(I91:I100)</f>
        <v>17241578.48</v>
      </c>
      <c r="J103" s="47"/>
      <c r="K103" s="5"/>
      <c r="L103" s="5">
        <f>SUM(L91:L102)</f>
        <v>198626614.33999997</v>
      </c>
      <c r="M103" s="81"/>
      <c r="N103" s="63"/>
    </row>
    <row r="104" spans="1:14" x14ac:dyDescent="0.25">
      <c r="B104" s="65" t="s">
        <v>5</v>
      </c>
      <c r="C104" s="38">
        <f>AVERAGE(C91:C102)</f>
        <v>52348.75</v>
      </c>
      <c r="D104" s="38">
        <f t="shared" ref="D104:M104" si="30">AVERAGE(D91:D102)</f>
        <v>80497.333333333328</v>
      </c>
      <c r="E104" s="38">
        <f t="shared" si="30"/>
        <v>14819355.268333333</v>
      </c>
      <c r="F104" s="38">
        <f t="shared" si="30"/>
        <v>283.11257831709389</v>
      </c>
      <c r="G104" s="47">
        <f t="shared" si="30"/>
        <v>5660</v>
      </c>
      <c r="H104" s="47">
        <f t="shared" si="30"/>
        <v>10681.333333333334</v>
      </c>
      <c r="I104" s="47">
        <f t="shared" si="30"/>
        <v>1732862.5933333335</v>
      </c>
      <c r="J104" s="47">
        <f t="shared" si="30"/>
        <v>306.11143164920719</v>
      </c>
      <c r="K104" s="5">
        <f t="shared" si="30"/>
        <v>58008.75</v>
      </c>
      <c r="L104" s="5">
        <f t="shared" si="30"/>
        <v>16552217.861666664</v>
      </c>
      <c r="M104" s="81">
        <f t="shared" si="30"/>
        <v>285.3527316790391</v>
      </c>
      <c r="N104" s="78">
        <f>AVERAGE(N91:N103)</f>
        <v>91178.666666666672</v>
      </c>
    </row>
    <row r="105" spans="1:14" x14ac:dyDescent="0.25">
      <c r="B105" s="11"/>
      <c r="C105" s="12"/>
      <c r="E105" s="12"/>
      <c r="F105" s="19"/>
      <c r="G105" s="17"/>
      <c r="H105" s="21"/>
      <c r="I105" s="17"/>
      <c r="J105" s="18"/>
      <c r="K105" s="12"/>
      <c r="L105" s="12"/>
      <c r="M105" s="19"/>
      <c r="N105" s="173"/>
    </row>
    <row r="106" spans="1:14" x14ac:dyDescent="0.25">
      <c r="A106" s="76" t="s">
        <v>18</v>
      </c>
      <c r="B106" s="52">
        <v>43101</v>
      </c>
      <c r="C106" s="36">
        <v>50437</v>
      </c>
      <c r="D106" s="30">
        <v>77921</v>
      </c>
      <c r="E106" s="30">
        <v>14226374.77</v>
      </c>
      <c r="F106" s="31">
        <v>282.06</v>
      </c>
      <c r="G106" s="32">
        <v>5482</v>
      </c>
      <c r="H106" s="32">
        <v>9941</v>
      </c>
      <c r="I106" s="32">
        <v>1732933.8</v>
      </c>
      <c r="J106" s="32">
        <v>316.11</v>
      </c>
      <c r="K106" s="63">
        <f>C106+G106</f>
        <v>55919</v>
      </c>
      <c r="L106" s="63">
        <f>E106+I106</f>
        <v>15959308.57</v>
      </c>
      <c r="M106" s="77">
        <f>L106/K106</f>
        <v>285.40046442175287</v>
      </c>
      <c r="N106" s="63">
        <f t="shared" si="24"/>
        <v>87862</v>
      </c>
    </row>
    <row r="107" spans="1:14" x14ac:dyDescent="0.25">
      <c r="A107" s="3"/>
      <c r="B107" s="52">
        <v>43132</v>
      </c>
      <c r="C107" s="36">
        <v>50862</v>
      </c>
      <c r="D107" s="30">
        <v>78913</v>
      </c>
      <c r="E107" s="30">
        <v>14453968.74</v>
      </c>
      <c r="F107" s="31">
        <v>284.18</v>
      </c>
      <c r="G107" s="32">
        <v>7573</v>
      </c>
      <c r="H107" s="32">
        <v>13864</v>
      </c>
      <c r="I107" s="32">
        <v>2394870.0299999998</v>
      </c>
      <c r="J107" s="32">
        <v>316.24</v>
      </c>
      <c r="K107" s="63">
        <f t="shared" ref="K107:K115" si="31">C107+G107</f>
        <v>58435</v>
      </c>
      <c r="L107" s="63">
        <f t="shared" ref="L107:L117" si="32">E107+I107</f>
        <v>16848838.77</v>
      </c>
      <c r="M107" s="77">
        <f t="shared" ref="M107:M115" si="33">L107/K107</f>
        <v>288.33470984854966</v>
      </c>
      <c r="N107" s="63">
        <f t="shared" si="24"/>
        <v>92777</v>
      </c>
    </row>
    <row r="108" spans="1:14" x14ac:dyDescent="0.25">
      <c r="B108" s="79">
        <v>43160</v>
      </c>
      <c r="C108" s="36">
        <v>50531</v>
      </c>
      <c r="D108" s="30">
        <v>78409</v>
      </c>
      <c r="E108" s="30">
        <v>14335337.890000001</v>
      </c>
      <c r="F108" s="31">
        <v>283.69</v>
      </c>
      <c r="G108" s="32">
        <v>5642</v>
      </c>
      <c r="H108" s="32">
        <v>10463</v>
      </c>
      <c r="I108" s="32">
        <v>1733899.8</v>
      </c>
      <c r="J108" s="32">
        <v>307.32</v>
      </c>
      <c r="K108" s="63">
        <f t="shared" si="31"/>
        <v>56173</v>
      </c>
      <c r="L108" s="63">
        <f t="shared" si="32"/>
        <v>16069237.690000001</v>
      </c>
      <c r="M108" s="77">
        <f t="shared" si="33"/>
        <v>286.06693055382482</v>
      </c>
      <c r="N108" s="63">
        <f t="shared" si="24"/>
        <v>88872</v>
      </c>
    </row>
    <row r="109" spans="1:14" x14ac:dyDescent="0.25">
      <c r="B109" s="79">
        <v>43191</v>
      </c>
      <c r="C109" s="36">
        <v>50437</v>
      </c>
      <c r="D109" s="30">
        <v>78246</v>
      </c>
      <c r="E109" s="30">
        <v>14335714.310000001</v>
      </c>
      <c r="F109" s="31">
        <v>284.23</v>
      </c>
      <c r="G109" s="32">
        <v>6044</v>
      </c>
      <c r="H109" s="32">
        <v>11060</v>
      </c>
      <c r="I109" s="32">
        <v>1920646.42</v>
      </c>
      <c r="J109" s="32">
        <v>317.77999999999997</v>
      </c>
      <c r="K109" s="63">
        <f t="shared" si="31"/>
        <v>56481</v>
      </c>
      <c r="L109" s="63">
        <f t="shared" si="32"/>
        <v>16256360.73</v>
      </c>
      <c r="M109" s="77">
        <f t="shared" si="33"/>
        <v>287.81998778350243</v>
      </c>
      <c r="N109" s="63">
        <f t="shared" si="24"/>
        <v>89306</v>
      </c>
    </row>
    <row r="110" spans="1:14" x14ac:dyDescent="0.25">
      <c r="B110" s="79">
        <v>43221</v>
      </c>
      <c r="C110" s="36">
        <v>49919</v>
      </c>
      <c r="D110" s="30">
        <v>77606</v>
      </c>
      <c r="E110" s="30">
        <v>14205738.380000001</v>
      </c>
      <c r="F110" s="31">
        <v>284.58</v>
      </c>
      <c r="G110" s="32">
        <v>4940</v>
      </c>
      <c r="H110" s="32">
        <v>8909</v>
      </c>
      <c r="I110" s="32">
        <v>1489522</v>
      </c>
      <c r="J110" s="32">
        <v>301.52</v>
      </c>
      <c r="K110" s="63">
        <f t="shared" si="31"/>
        <v>54859</v>
      </c>
      <c r="L110" s="63">
        <f t="shared" si="32"/>
        <v>15695260.380000001</v>
      </c>
      <c r="M110" s="77">
        <f t="shared" si="33"/>
        <v>286.10183160465925</v>
      </c>
      <c r="N110" s="63">
        <f t="shared" si="24"/>
        <v>86515</v>
      </c>
    </row>
    <row r="111" spans="1:14" x14ac:dyDescent="0.25">
      <c r="B111" s="79">
        <v>43252</v>
      </c>
      <c r="C111" s="36">
        <v>52916</v>
      </c>
      <c r="D111" s="30">
        <v>82052</v>
      </c>
      <c r="E111" s="30">
        <v>18101883.940000001</v>
      </c>
      <c r="F111" s="31">
        <v>342.09</v>
      </c>
      <c r="G111" s="32">
        <v>4854</v>
      </c>
      <c r="H111" s="32">
        <v>8868</v>
      </c>
      <c r="I111" s="32">
        <v>1577678.66</v>
      </c>
      <c r="J111" s="32">
        <v>325.02999999999997</v>
      </c>
      <c r="K111" s="63">
        <f t="shared" si="31"/>
        <v>57770</v>
      </c>
      <c r="L111" s="63">
        <f t="shared" si="32"/>
        <v>19679562.600000001</v>
      </c>
      <c r="M111" s="77">
        <f t="shared" si="33"/>
        <v>340.65367145577289</v>
      </c>
      <c r="N111" s="63">
        <f t="shared" si="24"/>
        <v>90920</v>
      </c>
    </row>
    <row r="112" spans="1:14" x14ac:dyDescent="0.25">
      <c r="B112" s="79">
        <v>43282</v>
      </c>
      <c r="C112" s="36">
        <v>53319</v>
      </c>
      <c r="D112" s="30">
        <v>83228</v>
      </c>
      <c r="E112" s="30">
        <v>18217672.640000001</v>
      </c>
      <c r="F112" s="31">
        <v>341.67</v>
      </c>
      <c r="G112" s="32">
        <v>4415</v>
      </c>
      <c r="H112" s="32">
        <v>8998</v>
      </c>
      <c r="I112" s="32">
        <v>1499922.06</v>
      </c>
      <c r="J112" s="32">
        <v>339.73</v>
      </c>
      <c r="K112" s="63">
        <f t="shared" si="31"/>
        <v>57734</v>
      </c>
      <c r="L112" s="63">
        <f t="shared" si="32"/>
        <v>19717594.699999999</v>
      </c>
      <c r="M112" s="77">
        <f t="shared" si="33"/>
        <v>341.5248328541241</v>
      </c>
      <c r="N112" s="63">
        <f t="shared" si="24"/>
        <v>92226</v>
      </c>
    </row>
    <row r="113" spans="1:14" x14ac:dyDescent="0.25">
      <c r="B113" s="79">
        <v>43313</v>
      </c>
      <c r="C113" s="36">
        <v>53698</v>
      </c>
      <c r="D113" s="30">
        <v>83868</v>
      </c>
      <c r="E113" s="30">
        <v>18934630.710000001</v>
      </c>
      <c r="F113" s="31">
        <v>352.61</v>
      </c>
      <c r="G113" s="32">
        <v>4424</v>
      </c>
      <c r="H113" s="32">
        <v>8417</v>
      </c>
      <c r="I113" s="32">
        <v>1577763.64</v>
      </c>
      <c r="J113" s="32">
        <v>356.64</v>
      </c>
      <c r="K113" s="63">
        <f t="shared" si="31"/>
        <v>58122</v>
      </c>
      <c r="L113" s="63">
        <f t="shared" si="32"/>
        <v>20512394.350000001</v>
      </c>
      <c r="M113" s="77">
        <f t="shared" si="33"/>
        <v>352.91962337841096</v>
      </c>
      <c r="N113" s="63">
        <f t="shared" si="24"/>
        <v>92285</v>
      </c>
    </row>
    <row r="114" spans="1:14" x14ac:dyDescent="0.25">
      <c r="B114" s="79">
        <v>43344</v>
      </c>
      <c r="C114" s="36">
        <v>54058</v>
      </c>
      <c r="D114" s="30">
        <v>84418</v>
      </c>
      <c r="E114" s="30">
        <v>19152926.23</v>
      </c>
      <c r="F114" s="31">
        <v>354.3</v>
      </c>
      <c r="G114" s="32">
        <v>5116</v>
      </c>
      <c r="H114" s="32">
        <v>8340</v>
      </c>
      <c r="I114" s="32">
        <v>2029521.48</v>
      </c>
      <c r="J114" s="32">
        <v>396.7</v>
      </c>
      <c r="K114" s="63">
        <f t="shared" si="31"/>
        <v>59174</v>
      </c>
      <c r="L114" s="63">
        <f t="shared" si="32"/>
        <v>21182447.710000001</v>
      </c>
      <c r="M114" s="77">
        <f t="shared" si="33"/>
        <v>357.96883276438979</v>
      </c>
      <c r="N114" s="63">
        <f t="shared" si="24"/>
        <v>92758</v>
      </c>
    </row>
    <row r="115" spans="1:14" x14ac:dyDescent="0.25">
      <c r="B115" s="29">
        <v>43374</v>
      </c>
      <c r="C115" s="36">
        <v>54368</v>
      </c>
      <c r="D115" s="30">
        <v>85079</v>
      </c>
      <c r="E115" s="30">
        <v>19331420.280000001</v>
      </c>
      <c r="F115" s="31">
        <v>355.57</v>
      </c>
      <c r="G115" s="32">
        <v>5157</v>
      </c>
      <c r="H115" s="32">
        <v>9604</v>
      </c>
      <c r="I115" s="32">
        <v>1944068.21</v>
      </c>
      <c r="J115" s="32">
        <v>376.98</v>
      </c>
      <c r="K115" s="63">
        <f t="shared" si="31"/>
        <v>59525</v>
      </c>
      <c r="L115" s="63">
        <f t="shared" si="32"/>
        <v>21275488.490000002</v>
      </c>
      <c r="M115" s="77">
        <f t="shared" si="33"/>
        <v>357.42105821083584</v>
      </c>
      <c r="N115" s="63">
        <f t="shared" si="24"/>
        <v>94683</v>
      </c>
    </row>
    <row r="116" spans="1:14" x14ac:dyDescent="0.25">
      <c r="B116" s="29">
        <v>43405</v>
      </c>
      <c r="C116" s="37">
        <v>56197</v>
      </c>
      <c r="D116" s="30">
        <v>87572</v>
      </c>
      <c r="E116" s="30">
        <v>19899117.489999998</v>
      </c>
      <c r="F116" s="31">
        <v>354.1</v>
      </c>
      <c r="G116" s="32">
        <v>5709</v>
      </c>
      <c r="H116" s="32">
        <v>10282</v>
      </c>
      <c r="I116" s="32">
        <v>2111371.4</v>
      </c>
      <c r="J116" s="32">
        <v>369.83</v>
      </c>
      <c r="K116" s="63">
        <f>C116+G116</f>
        <v>61906</v>
      </c>
      <c r="L116" s="63">
        <f t="shared" si="32"/>
        <v>22010488.889999997</v>
      </c>
      <c r="M116" s="77">
        <f>L116/K116</f>
        <v>355.54694036119275</v>
      </c>
      <c r="N116" s="63">
        <f t="shared" si="24"/>
        <v>97854</v>
      </c>
    </row>
    <row r="117" spans="1:14" x14ac:dyDescent="0.25">
      <c r="B117" s="29">
        <v>43435</v>
      </c>
      <c r="C117" s="37">
        <v>57136</v>
      </c>
      <c r="D117" s="30">
        <v>89256</v>
      </c>
      <c r="E117" s="30">
        <v>20152638.02</v>
      </c>
      <c r="F117" s="31">
        <f>E117/C117</f>
        <v>352.71349096891629</v>
      </c>
      <c r="G117" s="32">
        <v>6206</v>
      </c>
      <c r="H117" s="32">
        <v>11821</v>
      </c>
      <c r="I117" s="32">
        <v>2129193.9700000002</v>
      </c>
      <c r="J117" s="32">
        <f>I117/G117</f>
        <v>343.08636319690623</v>
      </c>
      <c r="K117" s="63">
        <f>C117+G117</f>
        <v>63342</v>
      </c>
      <c r="L117" s="63">
        <f t="shared" si="32"/>
        <v>22281831.989999998</v>
      </c>
      <c r="M117" s="77">
        <f>L117/K117</f>
        <v>351.77026285876667</v>
      </c>
      <c r="N117" s="63">
        <f t="shared" si="24"/>
        <v>101077</v>
      </c>
    </row>
    <row r="118" spans="1:14" x14ac:dyDescent="0.25">
      <c r="B118" s="65" t="s">
        <v>4</v>
      </c>
      <c r="C118" s="7"/>
      <c r="D118" s="40"/>
      <c r="E118" s="7">
        <f>SUM(E106:E117)</f>
        <v>205347423.40000001</v>
      </c>
      <c r="F118" s="66"/>
      <c r="G118" s="47"/>
      <c r="H118" s="47"/>
      <c r="I118" s="47">
        <f>SUM(I106:I117)</f>
        <v>22141391.469999999</v>
      </c>
      <c r="J118" s="47"/>
      <c r="K118" s="5"/>
      <c r="L118" s="5">
        <f>SUM(L106:L117)</f>
        <v>227488814.87000003</v>
      </c>
      <c r="M118" s="81"/>
      <c r="N118" s="63"/>
    </row>
    <row r="119" spans="1:14" x14ac:dyDescent="0.25">
      <c r="B119" s="65" t="s">
        <v>5</v>
      </c>
      <c r="C119" s="38">
        <f>AVERAGE(C106:C117)</f>
        <v>52823.166666666664</v>
      </c>
      <c r="D119" s="40">
        <f>AVERAGE(D106:D117)</f>
        <v>82214</v>
      </c>
      <c r="E119" s="38">
        <f>AVERAGE(E106:E117)</f>
        <v>17112285.283333335</v>
      </c>
      <c r="F119" s="66">
        <f t="shared" ref="F119:I119" si="34">AVERAGE(F106:F117)</f>
        <v>322.64945758074305</v>
      </c>
      <c r="G119" s="47">
        <f t="shared" si="34"/>
        <v>5463.5</v>
      </c>
      <c r="H119" s="47">
        <f>AVERAGE(H106:H117)</f>
        <v>10047.25</v>
      </c>
      <c r="I119" s="47">
        <f t="shared" si="34"/>
        <v>1845115.9558333333</v>
      </c>
      <c r="J119" s="47">
        <f>I119/G119</f>
        <v>337.71684009029622</v>
      </c>
      <c r="K119" s="78">
        <f>AVERAGE(K106:K117)</f>
        <v>58286.666666666664</v>
      </c>
      <c r="L119" s="78">
        <f>AVERAGE(L106:L118)</f>
        <v>34998279.210769236</v>
      </c>
      <c r="M119" s="81">
        <f>AVERAGE(M106:M117)</f>
        <v>324.29409550798187</v>
      </c>
      <c r="N119" s="78">
        <f>AVERAGE(N106:N118)</f>
        <v>92261.25</v>
      </c>
    </row>
    <row r="120" spans="1:14" x14ac:dyDescent="0.25">
      <c r="B120" s="60"/>
      <c r="C120" s="82"/>
      <c r="D120" s="42"/>
      <c r="E120" s="82"/>
      <c r="F120" s="83"/>
      <c r="G120" s="84"/>
      <c r="H120" s="51"/>
      <c r="I120" s="84"/>
      <c r="J120" s="85"/>
      <c r="K120" s="82"/>
      <c r="L120" s="82"/>
      <c r="M120" s="83"/>
      <c r="N120" s="173"/>
    </row>
    <row r="121" spans="1:14" x14ac:dyDescent="0.25">
      <c r="A121" s="76" t="s">
        <v>25</v>
      </c>
      <c r="B121" s="29">
        <v>43466</v>
      </c>
      <c r="C121" s="36">
        <v>56090</v>
      </c>
      <c r="D121" s="30">
        <v>87680</v>
      </c>
      <c r="E121" s="30">
        <v>19918874.68</v>
      </c>
      <c r="F121" s="31">
        <v>355.12</v>
      </c>
      <c r="G121" s="32">
        <v>5360</v>
      </c>
      <c r="H121" s="32">
        <v>9683</v>
      </c>
      <c r="I121" s="32">
        <v>1914680.42</v>
      </c>
      <c r="J121" s="107">
        <v>357.22</v>
      </c>
      <c r="K121" s="33">
        <f t="shared" ref="K121:K132" si="35">C121+G121</f>
        <v>61450</v>
      </c>
      <c r="L121" s="33">
        <f>E121+I121</f>
        <v>21833555.100000001</v>
      </c>
      <c r="M121" s="34">
        <f>L121/K121</f>
        <v>355.30602278275023</v>
      </c>
      <c r="N121" s="63">
        <f t="shared" si="24"/>
        <v>97363</v>
      </c>
    </row>
    <row r="122" spans="1:14" x14ac:dyDescent="0.25">
      <c r="B122" s="29">
        <v>43497</v>
      </c>
      <c r="C122" s="36">
        <v>57988</v>
      </c>
      <c r="D122" s="30">
        <v>91274</v>
      </c>
      <c r="E122" s="30">
        <v>20689980.18</v>
      </c>
      <c r="F122" s="31">
        <v>356.8</v>
      </c>
      <c r="G122" s="32">
        <v>7065</v>
      </c>
      <c r="H122" s="32">
        <v>12844</v>
      </c>
      <c r="I122" s="32">
        <v>2573350.52</v>
      </c>
      <c r="J122" s="107">
        <v>364.24</v>
      </c>
      <c r="K122" s="33">
        <f t="shared" si="35"/>
        <v>65053</v>
      </c>
      <c r="L122" s="33">
        <f t="shared" ref="L122:L139" si="36">E122+I122</f>
        <v>23263330.699999999</v>
      </c>
      <c r="M122" s="34">
        <f t="shared" ref="M122:M132" si="37">L122/K122</f>
        <v>357.60580910949534</v>
      </c>
      <c r="N122" s="63">
        <f t="shared" si="24"/>
        <v>104118</v>
      </c>
    </row>
    <row r="123" spans="1:14" x14ac:dyDescent="0.25">
      <c r="B123" s="29">
        <v>43525</v>
      </c>
      <c r="C123" s="36">
        <v>58536</v>
      </c>
      <c r="D123" s="30">
        <v>92288</v>
      </c>
      <c r="E123" s="30">
        <v>20749740.699999999</v>
      </c>
      <c r="F123" s="31">
        <v>354.48</v>
      </c>
      <c r="G123" s="32">
        <v>5637</v>
      </c>
      <c r="H123" s="32">
        <v>10264</v>
      </c>
      <c r="I123" s="32">
        <v>2008463.15</v>
      </c>
      <c r="J123" s="107">
        <v>356.3</v>
      </c>
      <c r="K123" s="33">
        <f t="shared" si="35"/>
        <v>64173</v>
      </c>
      <c r="L123" s="33">
        <f t="shared" si="36"/>
        <v>22758203.849999998</v>
      </c>
      <c r="M123" s="34">
        <f t="shared" si="37"/>
        <v>354.63830349212282</v>
      </c>
      <c r="N123" s="63">
        <f t="shared" si="24"/>
        <v>102552</v>
      </c>
    </row>
    <row r="124" spans="1:14" x14ac:dyDescent="0.25">
      <c r="B124" s="29">
        <v>43556</v>
      </c>
      <c r="C124" s="36">
        <v>58754</v>
      </c>
      <c r="D124" s="30">
        <v>92675</v>
      </c>
      <c r="E124" s="30">
        <v>20758870.719999999</v>
      </c>
      <c r="F124" s="31">
        <v>353.32</v>
      </c>
      <c r="G124" s="32">
        <v>5317</v>
      </c>
      <c r="H124" s="32">
        <v>9664</v>
      </c>
      <c r="I124" s="32">
        <v>1852060.86</v>
      </c>
      <c r="J124" s="107">
        <v>348.33</v>
      </c>
      <c r="K124" s="33">
        <f t="shared" si="35"/>
        <v>64071</v>
      </c>
      <c r="L124" s="33">
        <f t="shared" si="36"/>
        <v>22610931.579999998</v>
      </c>
      <c r="M124" s="34">
        <f t="shared" si="37"/>
        <v>352.90430272666259</v>
      </c>
      <c r="N124" s="63">
        <f t="shared" si="24"/>
        <v>102339</v>
      </c>
    </row>
    <row r="125" spans="1:14" x14ac:dyDescent="0.25">
      <c r="B125" s="29">
        <v>43586</v>
      </c>
      <c r="C125" s="36">
        <v>58661</v>
      </c>
      <c r="D125" s="30">
        <v>92621</v>
      </c>
      <c r="E125" s="30">
        <v>20655881.920000002</v>
      </c>
      <c r="F125" s="31">
        <v>352.12</v>
      </c>
      <c r="G125" s="32">
        <v>4557</v>
      </c>
      <c r="H125" s="32">
        <v>8272</v>
      </c>
      <c r="I125" s="32">
        <v>1604062.98</v>
      </c>
      <c r="J125" s="107">
        <v>352</v>
      </c>
      <c r="K125" s="33">
        <f t="shared" si="35"/>
        <v>63218</v>
      </c>
      <c r="L125" s="33">
        <f t="shared" si="36"/>
        <v>22259944.900000002</v>
      </c>
      <c r="M125" s="34">
        <f t="shared" si="37"/>
        <v>352.11403239583666</v>
      </c>
      <c r="N125" s="63">
        <f t="shared" si="24"/>
        <v>100893</v>
      </c>
    </row>
    <row r="126" spans="1:14" x14ac:dyDescent="0.25">
      <c r="B126" s="29">
        <v>43617</v>
      </c>
      <c r="C126" s="36">
        <v>58080</v>
      </c>
      <c r="D126" s="30">
        <v>91897</v>
      </c>
      <c r="E126" s="30">
        <v>20350688.649999999</v>
      </c>
      <c r="F126" s="31">
        <v>350.39</v>
      </c>
      <c r="G126" s="32">
        <v>4705</v>
      </c>
      <c r="H126" s="32">
        <v>8622</v>
      </c>
      <c r="I126" s="32">
        <v>1635554.37</v>
      </c>
      <c r="J126" s="107">
        <v>347.62</v>
      </c>
      <c r="K126" s="33">
        <f t="shared" si="35"/>
        <v>62785</v>
      </c>
      <c r="L126" s="33">
        <f t="shared" si="36"/>
        <v>21986243.02</v>
      </c>
      <c r="M126" s="34">
        <f t="shared" si="37"/>
        <v>350.18305359560406</v>
      </c>
      <c r="N126" s="63">
        <f t="shared" si="24"/>
        <v>100519</v>
      </c>
    </row>
    <row r="127" spans="1:14" x14ac:dyDescent="0.25">
      <c r="B127" s="29">
        <v>43647</v>
      </c>
      <c r="C127" s="36">
        <v>57081</v>
      </c>
      <c r="D127" s="30">
        <v>90184</v>
      </c>
      <c r="E127" s="30">
        <v>19963973.050000001</v>
      </c>
      <c r="F127" s="31">
        <v>349.75</v>
      </c>
      <c r="G127" s="32">
        <v>4023</v>
      </c>
      <c r="H127" s="32">
        <v>7823</v>
      </c>
      <c r="I127" s="32">
        <v>1376886.84</v>
      </c>
      <c r="J127" s="107">
        <v>342.25</v>
      </c>
      <c r="K127" s="33">
        <f t="shared" si="35"/>
        <v>61104</v>
      </c>
      <c r="L127" s="33">
        <f t="shared" si="36"/>
        <v>21340859.890000001</v>
      </c>
      <c r="M127" s="34">
        <f t="shared" si="37"/>
        <v>349.25471147551718</v>
      </c>
      <c r="N127" s="63">
        <f t="shared" si="24"/>
        <v>98007</v>
      </c>
    </row>
    <row r="128" spans="1:14" x14ac:dyDescent="0.25">
      <c r="B128" s="29">
        <v>43678</v>
      </c>
      <c r="C128" s="36">
        <v>57277</v>
      </c>
      <c r="D128" s="30">
        <v>90426</v>
      </c>
      <c r="E128" s="30">
        <v>20706524.93</v>
      </c>
      <c r="F128" s="31">
        <v>361.52</v>
      </c>
      <c r="G128" s="32">
        <v>4549</v>
      </c>
      <c r="H128" s="32">
        <v>9064</v>
      </c>
      <c r="I128" s="32">
        <v>1615237.64</v>
      </c>
      <c r="J128" s="107">
        <v>355.08</v>
      </c>
      <c r="K128" s="33">
        <f t="shared" si="35"/>
        <v>61826</v>
      </c>
      <c r="L128" s="33">
        <f t="shared" si="36"/>
        <v>22321762.57</v>
      </c>
      <c r="M128" s="34">
        <f t="shared" si="37"/>
        <v>361.04167453822015</v>
      </c>
      <c r="N128" s="63">
        <f t="shared" si="24"/>
        <v>99490</v>
      </c>
    </row>
    <row r="129" spans="1:16" x14ac:dyDescent="0.25">
      <c r="B129" s="29">
        <v>43709</v>
      </c>
      <c r="C129" s="36">
        <v>56679</v>
      </c>
      <c r="D129" s="30">
        <v>88940</v>
      </c>
      <c r="E129" s="30">
        <v>20329808.239999998</v>
      </c>
      <c r="F129" s="31">
        <v>358.68</v>
      </c>
      <c r="G129" s="32">
        <v>4253</v>
      </c>
      <c r="H129" s="32">
        <v>7871</v>
      </c>
      <c r="I129" s="32">
        <v>1567452.56</v>
      </c>
      <c r="J129" s="107">
        <v>368.55</v>
      </c>
      <c r="K129" s="5">
        <f t="shared" si="35"/>
        <v>60932</v>
      </c>
      <c r="L129" s="33">
        <f t="shared" si="36"/>
        <v>21897260.799999997</v>
      </c>
      <c r="M129" s="34">
        <f t="shared" si="37"/>
        <v>359.37210004595283</v>
      </c>
      <c r="N129" s="63">
        <f t="shared" si="24"/>
        <v>96811</v>
      </c>
    </row>
    <row r="130" spans="1:16" x14ac:dyDescent="0.25">
      <c r="B130" s="29">
        <v>43739</v>
      </c>
      <c r="C130" s="36">
        <v>57009</v>
      </c>
      <c r="D130" s="30">
        <v>89253</v>
      </c>
      <c r="E130" s="30">
        <v>20378878.899999999</v>
      </c>
      <c r="F130" s="31">
        <v>357.47</v>
      </c>
      <c r="G130" s="32">
        <v>6127</v>
      </c>
      <c r="H130" s="32">
        <v>10979</v>
      </c>
      <c r="I130" s="32">
        <v>2235863.0699999998</v>
      </c>
      <c r="J130" s="107">
        <v>364.92</v>
      </c>
      <c r="K130" s="5">
        <f t="shared" si="35"/>
        <v>63136</v>
      </c>
      <c r="L130" s="33">
        <f t="shared" si="36"/>
        <v>22614741.969999999</v>
      </c>
      <c r="M130" s="34">
        <f t="shared" si="37"/>
        <v>358.1909207108464</v>
      </c>
      <c r="N130" s="63">
        <f t="shared" si="24"/>
        <v>100232</v>
      </c>
    </row>
    <row r="131" spans="1:16" x14ac:dyDescent="0.25">
      <c r="B131" s="29">
        <v>43770</v>
      </c>
      <c r="C131" s="36">
        <v>58524</v>
      </c>
      <c r="D131" s="30">
        <v>91331</v>
      </c>
      <c r="E131" s="30">
        <v>20729785.739999998</v>
      </c>
      <c r="F131" s="31">
        <v>354.21</v>
      </c>
      <c r="G131" s="32">
        <v>5989</v>
      </c>
      <c r="H131" s="32">
        <v>10789</v>
      </c>
      <c r="I131" s="32">
        <v>2136083</v>
      </c>
      <c r="J131" s="107">
        <v>356.67</v>
      </c>
      <c r="K131" s="5">
        <f t="shared" si="35"/>
        <v>64513</v>
      </c>
      <c r="L131" s="33">
        <f t="shared" si="36"/>
        <v>22865868.739999998</v>
      </c>
      <c r="M131" s="34">
        <f t="shared" si="37"/>
        <v>354.4381557205524</v>
      </c>
      <c r="N131" s="63">
        <f>D131+H131</f>
        <v>102120</v>
      </c>
    </row>
    <row r="132" spans="1:16" x14ac:dyDescent="0.25">
      <c r="B132" s="29">
        <v>43800</v>
      </c>
      <c r="C132" s="36">
        <v>59051</v>
      </c>
      <c r="D132" s="30">
        <v>92581</v>
      </c>
      <c r="E132" s="30">
        <v>20860414.379999999</v>
      </c>
      <c r="F132" s="31">
        <v>353.26</v>
      </c>
      <c r="G132" s="32">
        <v>6109</v>
      </c>
      <c r="H132" s="32">
        <v>11436</v>
      </c>
      <c r="I132" s="32">
        <v>2151261.34</v>
      </c>
      <c r="J132" s="107">
        <v>352.15</v>
      </c>
      <c r="K132" s="5">
        <f t="shared" si="35"/>
        <v>65160</v>
      </c>
      <c r="L132" s="33">
        <f t="shared" si="36"/>
        <v>23011675.719999999</v>
      </c>
      <c r="M132" s="34">
        <f t="shared" si="37"/>
        <v>353.15647206875383</v>
      </c>
      <c r="N132" s="63">
        <f t="shared" si="24"/>
        <v>104017</v>
      </c>
      <c r="P132" s="152"/>
    </row>
    <row r="133" spans="1:16" hidden="1" x14ac:dyDescent="0.25">
      <c r="C133" s="96">
        <v>41527424.049999997</v>
      </c>
      <c r="D133" s="97">
        <v>117370</v>
      </c>
      <c r="E133" s="96">
        <v>353.82</v>
      </c>
      <c r="F133" s="97">
        <v>183547</v>
      </c>
      <c r="G133" s="97">
        <v>94072</v>
      </c>
      <c r="H133" s="97">
        <v>89475</v>
      </c>
      <c r="I133" s="97">
        <v>135754</v>
      </c>
      <c r="J133" s="106">
        <v>355.95</v>
      </c>
      <c r="K133" s="97">
        <v>69935</v>
      </c>
      <c r="L133" s="33">
        <f t="shared" si="36"/>
        <v>136107.82</v>
      </c>
      <c r="M133" s="81"/>
      <c r="N133" s="63">
        <f t="shared" si="24"/>
        <v>206845</v>
      </c>
    </row>
    <row r="134" spans="1:16" hidden="1" x14ac:dyDescent="0.25">
      <c r="D134" s="40"/>
      <c r="G134" s="32" t="s">
        <v>20</v>
      </c>
      <c r="H134" s="32"/>
      <c r="I134" s="32">
        <v>22390854.02</v>
      </c>
      <c r="J134" s="32">
        <v>22838671.712400001</v>
      </c>
      <c r="K134" s="5" t="e">
        <f t="shared" ref="K134:K139" si="38">C134+G134</f>
        <v>#VALUE!</v>
      </c>
      <c r="L134" s="33">
        <f t="shared" si="36"/>
        <v>22390854.02</v>
      </c>
      <c r="M134" s="77"/>
      <c r="N134" s="63">
        <f t="shared" si="24"/>
        <v>0</v>
      </c>
    </row>
    <row r="135" spans="1:16" hidden="1" x14ac:dyDescent="0.25">
      <c r="D135" s="46"/>
      <c r="G135" s="32"/>
      <c r="H135" s="32"/>
      <c r="I135" s="32">
        <f>I134/12</f>
        <v>1865904.5016666667</v>
      </c>
      <c r="J135" s="32">
        <f>J134/12</f>
        <v>1903222.6427</v>
      </c>
      <c r="K135" s="5">
        <f t="shared" si="38"/>
        <v>0</v>
      </c>
      <c r="L135" s="33">
        <f t="shared" si="36"/>
        <v>1865904.5016666667</v>
      </c>
      <c r="M135" s="81"/>
      <c r="N135" s="63">
        <f t="shared" si="24"/>
        <v>0</v>
      </c>
    </row>
    <row r="136" spans="1:16" hidden="1" x14ac:dyDescent="0.25">
      <c r="D136" s="45"/>
      <c r="F136" s="10" t="s">
        <v>21</v>
      </c>
      <c r="G136" s="32">
        <f>57954+G119</f>
        <v>63417.5</v>
      </c>
      <c r="H136" s="32" t="s">
        <v>75</v>
      </c>
      <c r="I136" s="32"/>
      <c r="J136" s="32"/>
      <c r="K136" s="5">
        <f t="shared" si="38"/>
        <v>63417.5</v>
      </c>
      <c r="L136" s="33">
        <f t="shared" si="36"/>
        <v>0</v>
      </c>
      <c r="M136" s="77"/>
      <c r="N136" s="63" t="e">
        <f t="shared" si="24"/>
        <v>#VALUE!</v>
      </c>
    </row>
    <row r="137" spans="1:16" hidden="1" x14ac:dyDescent="0.25">
      <c r="D137" s="45"/>
      <c r="G137" s="32">
        <v>18604</v>
      </c>
      <c r="H137" s="32">
        <f>'[1]Upravičenci do POG'!H32</f>
        <v>0</v>
      </c>
      <c r="I137" s="32"/>
      <c r="J137" s="32"/>
      <c r="K137" s="5">
        <f t="shared" si="38"/>
        <v>18604</v>
      </c>
      <c r="L137" s="33">
        <f t="shared" si="36"/>
        <v>0</v>
      </c>
      <c r="M137" s="81"/>
      <c r="N137" s="63">
        <f t="shared" si="24"/>
        <v>0</v>
      </c>
    </row>
    <row r="138" spans="1:16" hidden="1" x14ac:dyDescent="0.25">
      <c r="D138" s="45"/>
      <c r="G138" s="32">
        <f>SUM(G136:G137)</f>
        <v>82021.5</v>
      </c>
      <c r="H138" s="32">
        <f>'[1]Upravičenci do POG'!H48</f>
        <v>0</v>
      </c>
      <c r="I138" s="32"/>
      <c r="J138" s="32"/>
      <c r="K138" s="5">
        <f t="shared" si="38"/>
        <v>82021.5</v>
      </c>
      <c r="L138" s="33">
        <f t="shared" si="36"/>
        <v>0</v>
      </c>
      <c r="M138" s="77"/>
      <c r="N138" s="63">
        <f t="shared" si="24"/>
        <v>0</v>
      </c>
    </row>
    <row r="139" spans="1:16" hidden="1" x14ac:dyDescent="0.25">
      <c r="D139" s="45"/>
      <c r="G139" s="32"/>
      <c r="H139" s="32">
        <f>'[1]Upravičenci do POG'!H64</f>
        <v>0</v>
      </c>
      <c r="I139" s="32"/>
      <c r="J139" s="32"/>
      <c r="K139" s="5">
        <f t="shared" si="38"/>
        <v>0</v>
      </c>
      <c r="L139" s="33">
        <f t="shared" si="36"/>
        <v>0</v>
      </c>
      <c r="M139" s="81"/>
      <c r="N139" s="63">
        <f t="shared" si="24"/>
        <v>0</v>
      </c>
    </row>
    <row r="140" spans="1:16" x14ac:dyDescent="0.25">
      <c r="B140" s="65" t="s">
        <v>4</v>
      </c>
      <c r="C140" s="86"/>
      <c r="D140" s="40"/>
      <c r="E140" s="7">
        <f>SUM(E121:E139)</f>
        <v>246093775.91000003</v>
      </c>
      <c r="F140" s="66"/>
      <c r="G140" s="47"/>
      <c r="H140" s="47"/>
      <c r="I140" s="47">
        <f>I121+I122+I123+I124+I125+I126+I127+I128+I129+I130+I131+I132</f>
        <v>22670956.75</v>
      </c>
      <c r="J140" s="47"/>
      <c r="K140" s="5"/>
      <c r="L140" s="78">
        <f>SUM(L121:L139)</f>
        <v>293157245.18166667</v>
      </c>
      <c r="M140" s="81"/>
      <c r="N140" s="63"/>
      <c r="P140" s="154"/>
    </row>
    <row r="141" spans="1:16" x14ac:dyDescent="0.25">
      <c r="B141" s="65" t="s">
        <v>5</v>
      </c>
      <c r="C141" s="86">
        <f t="shared" ref="C141:N141" si="39">AVERAGE(C121:C132)</f>
        <v>57810.833333333336</v>
      </c>
      <c r="D141" s="86">
        <f t="shared" si="39"/>
        <v>90929.166666666672</v>
      </c>
      <c r="E141" s="86">
        <f t="shared" si="39"/>
        <v>20507785.174166668</v>
      </c>
      <c r="F141" s="86">
        <f t="shared" si="39"/>
        <v>354.76</v>
      </c>
      <c r="G141" s="47">
        <f t="shared" si="39"/>
        <v>5307.583333333333</v>
      </c>
      <c r="H141" s="47">
        <f t="shared" si="39"/>
        <v>9775.9166666666661</v>
      </c>
      <c r="I141" s="47">
        <f t="shared" si="39"/>
        <v>1889246.3958333333</v>
      </c>
      <c r="J141" s="47">
        <f t="shared" si="39"/>
        <v>355.44416666666666</v>
      </c>
      <c r="K141" s="5">
        <f t="shared" si="39"/>
        <v>63118.416666666664</v>
      </c>
      <c r="L141" s="78">
        <f t="shared" si="39"/>
        <v>22397031.570000004</v>
      </c>
      <c r="M141" s="81">
        <f t="shared" si="39"/>
        <v>354.85046322185957</v>
      </c>
      <c r="N141" s="78">
        <f t="shared" si="39"/>
        <v>100705.08333333333</v>
      </c>
    </row>
    <row r="142" spans="1:16" x14ac:dyDescent="0.25">
      <c r="N142" s="173"/>
    </row>
    <row r="143" spans="1:16" x14ac:dyDescent="0.25">
      <c r="A143" s="76" t="s">
        <v>94</v>
      </c>
      <c r="B143" s="29">
        <v>43831</v>
      </c>
      <c r="C143" s="36">
        <v>58808</v>
      </c>
      <c r="D143" s="30">
        <v>92629</v>
      </c>
      <c r="E143" s="30">
        <v>20720349.870000001</v>
      </c>
      <c r="F143" s="31">
        <v>352.34</v>
      </c>
      <c r="G143" s="32">
        <v>6208</v>
      </c>
      <c r="H143" s="32">
        <v>10609</v>
      </c>
      <c r="I143" s="32">
        <v>2522455.7400000002</v>
      </c>
      <c r="J143" s="107">
        <v>406.32</v>
      </c>
      <c r="K143" s="5">
        <f>C143+G143</f>
        <v>65016</v>
      </c>
      <c r="L143" s="33">
        <f>E143+I143</f>
        <v>23242805.609999999</v>
      </c>
      <c r="M143" s="34">
        <f>L143/K143</f>
        <v>357.49362633813212</v>
      </c>
      <c r="N143" s="63">
        <f>D143+H143</f>
        <v>103238</v>
      </c>
    </row>
    <row r="144" spans="1:16" x14ac:dyDescent="0.25">
      <c r="B144" s="29">
        <v>43862</v>
      </c>
      <c r="C144" s="36">
        <v>60121</v>
      </c>
      <c r="D144" s="30">
        <v>95068</v>
      </c>
      <c r="E144" s="30">
        <v>21234868.559999999</v>
      </c>
      <c r="F144" s="31">
        <v>353.2</v>
      </c>
      <c r="G144" s="32">
        <v>8443</v>
      </c>
      <c r="H144" s="32">
        <v>14469</v>
      </c>
      <c r="I144" s="32">
        <v>3342531.23</v>
      </c>
      <c r="J144" s="107">
        <v>395.89</v>
      </c>
      <c r="K144" s="5">
        <f t="shared" ref="K144:K150" si="40">C144+G144</f>
        <v>68564</v>
      </c>
      <c r="L144" s="33">
        <f t="shared" ref="L144:L150" si="41">E144+I144</f>
        <v>24577399.789999999</v>
      </c>
      <c r="M144" s="34">
        <f t="shared" ref="M144:M150" si="42">L144/K144</f>
        <v>358.45924668922464</v>
      </c>
      <c r="N144" s="63">
        <f>D144+H144</f>
        <v>109537</v>
      </c>
    </row>
    <row r="145" spans="2:14" x14ac:dyDescent="0.25">
      <c r="B145" s="29">
        <v>43891</v>
      </c>
      <c r="C145" s="36">
        <v>60467</v>
      </c>
      <c r="D145" s="30">
        <v>95339</v>
      </c>
      <c r="E145" s="30">
        <v>21374951.690000001</v>
      </c>
      <c r="F145" s="31">
        <v>353.5</v>
      </c>
      <c r="G145" s="32">
        <v>6474</v>
      </c>
      <c r="H145" s="32">
        <v>11011</v>
      </c>
      <c r="I145" s="32">
        <v>2451376.6</v>
      </c>
      <c r="J145" s="107">
        <v>378.65</v>
      </c>
      <c r="K145" s="5">
        <f t="shared" si="40"/>
        <v>66941</v>
      </c>
      <c r="L145" s="33">
        <f t="shared" si="41"/>
        <v>23826328.290000003</v>
      </c>
      <c r="M145" s="34">
        <f t="shared" si="42"/>
        <v>355.93027128366776</v>
      </c>
      <c r="N145" s="63">
        <f>D145+H145</f>
        <v>106350</v>
      </c>
    </row>
    <row r="146" spans="2:14" x14ac:dyDescent="0.25">
      <c r="B146" s="29">
        <v>43922</v>
      </c>
      <c r="C146" s="36">
        <v>62824</v>
      </c>
      <c r="D146" s="30">
        <v>99305</v>
      </c>
      <c r="E146" s="30">
        <v>22184127.780000001</v>
      </c>
      <c r="F146" s="31">
        <v>353.12</v>
      </c>
      <c r="G146" s="32">
        <v>6039</v>
      </c>
      <c r="H146" s="32">
        <v>11121</v>
      </c>
      <c r="I146" s="32">
        <v>2355168.14</v>
      </c>
      <c r="J146" s="107">
        <v>389.99</v>
      </c>
      <c r="K146" s="5">
        <f t="shared" si="40"/>
        <v>68863</v>
      </c>
      <c r="L146" s="33">
        <f t="shared" si="41"/>
        <v>24539295.920000002</v>
      </c>
      <c r="M146" s="34">
        <f t="shared" si="42"/>
        <v>356.3495043782583</v>
      </c>
      <c r="N146" s="63">
        <f>D146+H146</f>
        <v>110426</v>
      </c>
    </row>
    <row r="147" spans="2:14" x14ac:dyDescent="0.25">
      <c r="B147" s="29">
        <v>43952</v>
      </c>
      <c r="C147" s="36">
        <v>65033</v>
      </c>
      <c r="D147" s="30">
        <v>103398</v>
      </c>
      <c r="E147" s="30">
        <v>22888552.75</v>
      </c>
      <c r="F147" s="31">
        <v>351.95</v>
      </c>
      <c r="G147" s="32">
        <v>6713</v>
      </c>
      <c r="H147" s="32">
        <v>13222</v>
      </c>
      <c r="I147" s="32">
        <v>2683401.87</v>
      </c>
      <c r="J147" s="107">
        <v>399.73</v>
      </c>
      <c r="K147" s="5">
        <f t="shared" si="40"/>
        <v>71746</v>
      </c>
      <c r="L147" s="33">
        <f t="shared" si="41"/>
        <v>25571954.620000001</v>
      </c>
      <c r="M147" s="34">
        <f t="shared" si="42"/>
        <v>356.4234190059376</v>
      </c>
      <c r="N147" s="63">
        <f t="shared" ref="N147:N150" si="43">D147+H147</f>
        <v>116620</v>
      </c>
    </row>
    <row r="148" spans="2:14" x14ac:dyDescent="0.25">
      <c r="B148" s="29">
        <v>43983</v>
      </c>
      <c r="C148" s="36">
        <v>63206</v>
      </c>
      <c r="D148" s="30">
        <v>100736</v>
      </c>
      <c r="E148" s="30">
        <v>22452080.440000001</v>
      </c>
      <c r="F148" s="31">
        <v>355.22</v>
      </c>
      <c r="G148" s="32">
        <v>5947</v>
      </c>
      <c r="H148" s="32">
        <v>10953</v>
      </c>
      <c r="I148" s="32">
        <v>2407562.5299999998</v>
      </c>
      <c r="J148" s="107">
        <v>404.84</v>
      </c>
      <c r="K148" s="5">
        <f t="shared" si="40"/>
        <v>69153</v>
      </c>
      <c r="L148" s="33">
        <f t="shared" si="41"/>
        <v>24859642.970000003</v>
      </c>
      <c r="M148" s="34">
        <f t="shared" si="42"/>
        <v>359.48755614362358</v>
      </c>
      <c r="N148" s="63">
        <f t="shared" si="43"/>
        <v>111689</v>
      </c>
    </row>
    <row r="149" spans="2:14" x14ac:dyDescent="0.25">
      <c r="B149" s="29">
        <v>44013</v>
      </c>
      <c r="C149" s="36">
        <v>62895</v>
      </c>
      <c r="D149" s="30">
        <v>100219</v>
      </c>
      <c r="E149" s="30">
        <v>22389549.899999999</v>
      </c>
      <c r="F149" s="31">
        <v>355.98</v>
      </c>
      <c r="G149" s="32">
        <v>5390</v>
      </c>
      <c r="H149" s="32">
        <v>9956</v>
      </c>
      <c r="I149" s="32">
        <v>2119088.81</v>
      </c>
      <c r="J149" s="107">
        <v>393.15</v>
      </c>
      <c r="K149" s="5">
        <f t="shared" si="40"/>
        <v>68285</v>
      </c>
      <c r="L149" s="33">
        <f t="shared" si="41"/>
        <v>24508638.709999997</v>
      </c>
      <c r="M149" s="34">
        <f t="shared" si="42"/>
        <v>358.9168735447023</v>
      </c>
      <c r="N149" s="63">
        <f t="shared" si="43"/>
        <v>110175</v>
      </c>
    </row>
    <row r="150" spans="2:14" x14ac:dyDescent="0.25">
      <c r="B150" s="29">
        <v>44044</v>
      </c>
      <c r="C150" s="36">
        <v>62757</v>
      </c>
      <c r="D150" s="30">
        <v>99570</v>
      </c>
      <c r="E150" s="30">
        <v>22368744.140000001</v>
      </c>
      <c r="F150" s="31">
        <v>356.43</v>
      </c>
      <c r="G150" s="32">
        <v>4362</v>
      </c>
      <c r="H150" s="32">
        <v>8473</v>
      </c>
      <c r="I150" s="32">
        <v>1634587.65</v>
      </c>
      <c r="J150" s="107">
        <v>374.73</v>
      </c>
      <c r="K150" s="5">
        <f t="shared" si="40"/>
        <v>67119</v>
      </c>
      <c r="L150" s="33">
        <f t="shared" si="41"/>
        <v>24003331.789999999</v>
      </c>
      <c r="M150" s="34">
        <f t="shared" si="42"/>
        <v>357.62350139304817</v>
      </c>
      <c r="N150" s="63">
        <f t="shared" si="43"/>
        <v>108043</v>
      </c>
    </row>
    <row r="151" spans="2:14" x14ac:dyDescent="0.25">
      <c r="B151" s="65" t="s">
        <v>4</v>
      </c>
      <c r="C151" s="86"/>
      <c r="D151" s="40"/>
      <c r="E151" s="7">
        <f>SUM(E143:E150)</f>
        <v>175613225.13</v>
      </c>
      <c r="F151" s="66"/>
      <c r="G151" s="32"/>
      <c r="H151" s="32"/>
      <c r="I151" s="47">
        <f>I143+I144+I145+I146+I147+I148+I149+I150</f>
        <v>19516172.57</v>
      </c>
      <c r="J151" s="107"/>
      <c r="K151" s="5"/>
      <c r="L151" s="78">
        <f>SUM(L143:L150)</f>
        <v>195129397.70000002</v>
      </c>
      <c r="M151" s="81"/>
      <c r="N151" s="63"/>
    </row>
    <row r="152" spans="2:14" x14ac:dyDescent="0.25">
      <c r="B152" s="65" t="s">
        <v>5</v>
      </c>
      <c r="C152" s="86">
        <f>AVERAGE(C143:C150)</f>
        <v>62013.875</v>
      </c>
      <c r="D152" s="86">
        <f>AVERAGE(D143:D150)</f>
        <v>98283</v>
      </c>
      <c r="E152" s="86">
        <f t="shared" ref="E152:J152" si="44">AVERAGE(E132:E143)</f>
        <v>61636535.830833338</v>
      </c>
      <c r="F152" s="86">
        <f>AVERAGE(F143:F150)</f>
        <v>353.96749999999997</v>
      </c>
      <c r="G152" s="47">
        <f>AVERAGE(G143:G150)</f>
        <v>6197</v>
      </c>
      <c r="H152" s="47">
        <f>AVERAGE(H143:H150)</f>
        <v>11226.75</v>
      </c>
      <c r="I152" s="47">
        <f>AVERAGE(I143:I150)</f>
        <v>2439521.57125</v>
      </c>
      <c r="J152" s="47">
        <f t="shared" si="44"/>
        <v>4123894.0365444454</v>
      </c>
      <c r="K152" s="5">
        <f>AVERAGE(K143:K151)</f>
        <v>68210.875</v>
      </c>
      <c r="L152" s="78">
        <f>AVERAGE(L143:L151)</f>
        <v>43362088.377777785</v>
      </c>
      <c r="M152" s="81">
        <f>AVERAGE(M143:M150)</f>
        <v>357.58549984707435</v>
      </c>
      <c r="N152" s="63">
        <f>AVERAGE(N143:N150)</f>
        <v>109509.75</v>
      </c>
    </row>
    <row r="153" spans="2:14" ht="16.5" customHeight="1" x14ac:dyDescent="0.25"/>
  </sheetData>
  <sortState ref="B2:G76">
    <sortCondition ref="B2:B76"/>
  </sortState>
  <pageMargins left="0.7" right="0.7" top="0.75" bottom="0.75" header="0.3" footer="0.3"/>
  <pageSetup paperSize="9" orientation="portrait" r:id="rId1"/>
  <ignoredErrors>
    <ignoredError sqref="L4:L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opLeftCell="A46" workbookViewId="0">
      <pane ySplit="1" topLeftCell="A155" activePane="bottomLeft" state="frozen"/>
      <selection activeCell="A46" sqref="A46"/>
      <selection pane="bottomLeft" activeCell="A176" sqref="A176:F176"/>
    </sheetView>
  </sheetViews>
  <sheetFormatPr defaultRowHeight="15" x14ac:dyDescent="0.25"/>
  <cols>
    <col min="1" max="1" width="16" style="57" customWidth="1"/>
    <col min="2" max="2" width="15.7109375" style="57" bestFit="1" customWidth="1"/>
    <col min="3" max="3" width="16" style="57" bestFit="1" customWidth="1"/>
    <col min="4" max="4" width="14.42578125" style="113" bestFit="1" customWidth="1"/>
    <col min="5" max="5" width="16" style="57" bestFit="1" customWidth="1"/>
    <col min="6" max="6" width="16.85546875" style="57" customWidth="1"/>
    <col min="7" max="7" width="8.85546875" style="57" customWidth="1"/>
    <col min="8" max="10" width="0" style="57" hidden="1" customWidth="1"/>
    <col min="11" max="11" width="19.42578125" style="57" hidden="1" customWidth="1"/>
    <col min="12" max="16384" width="9.140625" style="57"/>
  </cols>
  <sheetData>
    <row r="1" spans="1:6" x14ac:dyDescent="0.25">
      <c r="A1" s="110" t="s">
        <v>9</v>
      </c>
      <c r="B1" s="111" t="s">
        <v>0</v>
      </c>
      <c r="C1" s="112" t="s">
        <v>1</v>
      </c>
      <c r="E1" s="112" t="s">
        <v>2</v>
      </c>
      <c r="F1" s="112" t="s">
        <v>3</v>
      </c>
    </row>
    <row r="2" spans="1:6" x14ac:dyDescent="0.25">
      <c r="A2" s="72"/>
      <c r="B2" s="111">
        <v>40909</v>
      </c>
      <c r="C2" s="114">
        <v>13331</v>
      </c>
      <c r="D2" s="115" t="s">
        <v>29</v>
      </c>
      <c r="E2" s="114">
        <v>1692678.96</v>
      </c>
      <c r="F2" s="116">
        <f t="shared" ref="F2:F40" si="0">+ROUND(E2/C2,2)</f>
        <v>126.97</v>
      </c>
    </row>
    <row r="3" spans="1:6" x14ac:dyDescent="0.25">
      <c r="A3" s="72"/>
      <c r="B3" s="111">
        <v>40940</v>
      </c>
      <c r="C3" s="114">
        <v>13359</v>
      </c>
      <c r="D3" s="117" t="s">
        <v>36</v>
      </c>
      <c r="E3" s="114">
        <v>1697155.31</v>
      </c>
      <c r="F3" s="116">
        <f t="shared" si="0"/>
        <v>127.04</v>
      </c>
    </row>
    <row r="4" spans="1:6" x14ac:dyDescent="0.25">
      <c r="A4" s="72"/>
      <c r="B4" s="111">
        <v>40969</v>
      </c>
      <c r="C4" s="114">
        <v>13436</v>
      </c>
      <c r="D4" s="117" t="s">
        <v>37</v>
      </c>
      <c r="E4" s="114">
        <v>1709070.35</v>
      </c>
      <c r="F4" s="116">
        <f t="shared" si="0"/>
        <v>127.2</v>
      </c>
    </row>
    <row r="5" spans="1:6" x14ac:dyDescent="0.25">
      <c r="A5" s="72"/>
      <c r="B5" s="111">
        <v>41000</v>
      </c>
      <c r="C5" s="114">
        <v>13477</v>
      </c>
      <c r="D5" s="117" t="s">
        <v>38</v>
      </c>
      <c r="E5" s="114">
        <v>1717614.08</v>
      </c>
      <c r="F5" s="116">
        <f t="shared" si="0"/>
        <v>127.45</v>
      </c>
    </row>
    <row r="6" spans="1:6" x14ac:dyDescent="0.25">
      <c r="A6" s="72"/>
      <c r="B6" s="111">
        <v>41030</v>
      </c>
      <c r="C6" s="114">
        <v>13537</v>
      </c>
      <c r="D6" s="117" t="s">
        <v>39</v>
      </c>
      <c r="E6" s="114">
        <v>1727380.6400000001</v>
      </c>
      <c r="F6" s="116">
        <f t="shared" si="0"/>
        <v>127.6</v>
      </c>
    </row>
    <row r="7" spans="1:6" x14ac:dyDescent="0.25">
      <c r="A7" s="72"/>
      <c r="B7" s="111">
        <v>41061</v>
      </c>
      <c r="C7" s="114">
        <v>13618</v>
      </c>
      <c r="D7" s="117" t="s">
        <v>40</v>
      </c>
      <c r="E7" s="114">
        <v>1743601</v>
      </c>
      <c r="F7" s="116">
        <f t="shared" si="0"/>
        <v>128.04</v>
      </c>
    </row>
    <row r="8" spans="1:6" x14ac:dyDescent="0.25">
      <c r="A8" s="72"/>
      <c r="B8" s="111">
        <v>41091</v>
      </c>
      <c r="C8" s="114">
        <v>13373</v>
      </c>
      <c r="D8" s="117" t="s">
        <v>41</v>
      </c>
      <c r="E8" s="114">
        <v>1720937.25</v>
      </c>
      <c r="F8" s="116">
        <f t="shared" si="0"/>
        <v>128.69</v>
      </c>
    </row>
    <row r="9" spans="1:6" x14ac:dyDescent="0.25">
      <c r="A9" s="72"/>
      <c r="B9" s="111">
        <v>41122</v>
      </c>
      <c r="C9" s="114">
        <v>13394</v>
      </c>
      <c r="D9" s="117" t="s">
        <v>42</v>
      </c>
      <c r="E9" s="114">
        <v>1733254.6400000001</v>
      </c>
      <c r="F9" s="116">
        <f t="shared" si="0"/>
        <v>129.41</v>
      </c>
    </row>
    <row r="10" spans="1:6" x14ac:dyDescent="0.25">
      <c r="A10" s="72"/>
      <c r="B10" s="111">
        <v>41153</v>
      </c>
      <c r="C10" s="114">
        <v>13441</v>
      </c>
      <c r="D10" s="117" t="s">
        <v>43</v>
      </c>
      <c r="E10" s="114">
        <v>1740683.51</v>
      </c>
      <c r="F10" s="116">
        <f t="shared" si="0"/>
        <v>129.51</v>
      </c>
    </row>
    <row r="11" spans="1:6" x14ac:dyDescent="0.25">
      <c r="A11" s="72"/>
      <c r="B11" s="111">
        <v>41183</v>
      </c>
      <c r="C11" s="114">
        <v>10483</v>
      </c>
      <c r="D11" s="117" t="s">
        <v>44</v>
      </c>
      <c r="E11" s="114">
        <v>1389730.1300000001</v>
      </c>
      <c r="F11" s="116">
        <f t="shared" si="0"/>
        <v>132.57</v>
      </c>
    </row>
    <row r="12" spans="1:6" x14ac:dyDescent="0.25">
      <c r="A12" s="72"/>
      <c r="B12" s="111">
        <v>41214</v>
      </c>
      <c r="C12" s="114">
        <v>10039</v>
      </c>
      <c r="D12" s="117" t="s">
        <v>45</v>
      </c>
      <c r="E12" s="114">
        <v>1337588.71</v>
      </c>
      <c r="F12" s="116">
        <f t="shared" si="0"/>
        <v>133.24</v>
      </c>
    </row>
    <row r="13" spans="1:6" x14ac:dyDescent="0.25">
      <c r="A13" s="72"/>
      <c r="B13" s="111">
        <v>41244</v>
      </c>
      <c r="C13" s="114">
        <v>10200</v>
      </c>
      <c r="D13" s="117" t="s">
        <v>46</v>
      </c>
      <c r="E13" s="114">
        <v>1370361.66</v>
      </c>
      <c r="F13" s="116">
        <f t="shared" si="0"/>
        <v>134.35</v>
      </c>
    </row>
    <row r="14" spans="1:6" x14ac:dyDescent="0.25">
      <c r="A14" s="72"/>
      <c r="B14" s="118" t="s">
        <v>4</v>
      </c>
      <c r="C14" s="119">
        <f>SUM(C2:C13)</f>
        <v>151688</v>
      </c>
      <c r="D14" s="117" t="s">
        <v>47</v>
      </c>
      <c r="E14" s="119">
        <f>SUM(E2:E13)</f>
        <v>19580056.240000002</v>
      </c>
      <c r="F14" s="120">
        <f t="shared" si="0"/>
        <v>129.08000000000001</v>
      </c>
    </row>
    <row r="15" spans="1:6" x14ac:dyDescent="0.25">
      <c r="A15" s="72"/>
      <c r="B15" s="118" t="s">
        <v>5</v>
      </c>
      <c r="C15" s="119">
        <f>+C14/12</f>
        <v>12640.666666666666</v>
      </c>
      <c r="D15" s="117" t="s">
        <v>48</v>
      </c>
      <c r="E15" s="119">
        <f>+E14/12</f>
        <v>1631671.3533333335</v>
      </c>
      <c r="F15" s="120">
        <f t="shared" si="0"/>
        <v>129.08000000000001</v>
      </c>
    </row>
    <row r="16" spans="1:6" x14ac:dyDescent="0.25">
      <c r="A16" s="72"/>
      <c r="B16" s="111"/>
      <c r="C16" s="119"/>
      <c r="E16" s="119"/>
      <c r="F16" s="116"/>
    </row>
    <row r="17" spans="1:6" x14ac:dyDescent="0.25">
      <c r="A17" s="72"/>
      <c r="B17" s="111"/>
      <c r="C17" s="114"/>
      <c r="E17" s="114"/>
      <c r="F17" s="116"/>
    </row>
    <row r="18" spans="1:6" x14ac:dyDescent="0.25">
      <c r="A18" s="110" t="s">
        <v>10</v>
      </c>
      <c r="B18" s="111">
        <v>41275</v>
      </c>
      <c r="C18" s="114">
        <v>8443</v>
      </c>
      <c r="D18" s="115" t="s">
        <v>29</v>
      </c>
      <c r="E18" s="114">
        <v>1179626.81</v>
      </c>
      <c r="F18" s="116">
        <f t="shared" si="0"/>
        <v>139.72</v>
      </c>
    </row>
    <row r="19" spans="1:6" x14ac:dyDescent="0.25">
      <c r="A19" s="72"/>
      <c r="B19" s="111">
        <v>41306</v>
      </c>
      <c r="C19" s="114">
        <v>8858</v>
      </c>
      <c r="D19" s="117" t="s">
        <v>49</v>
      </c>
      <c r="E19" s="114">
        <v>1254348.6702000001</v>
      </c>
      <c r="F19" s="116">
        <f t="shared" si="0"/>
        <v>141.61000000000001</v>
      </c>
    </row>
    <row r="20" spans="1:6" x14ac:dyDescent="0.25">
      <c r="A20" s="72"/>
      <c r="B20" s="111">
        <v>41334</v>
      </c>
      <c r="C20" s="114">
        <v>9309</v>
      </c>
      <c r="D20" s="117" t="s">
        <v>50</v>
      </c>
      <c r="E20" s="114">
        <v>1313707.2708000001</v>
      </c>
      <c r="F20" s="116">
        <f t="shared" si="0"/>
        <v>141.12</v>
      </c>
    </row>
    <row r="21" spans="1:6" x14ac:dyDescent="0.25">
      <c r="A21" s="72"/>
      <c r="B21" s="111">
        <v>41365</v>
      </c>
      <c r="C21" s="114">
        <v>9364</v>
      </c>
      <c r="D21" s="117" t="s">
        <v>51</v>
      </c>
      <c r="E21" s="114">
        <v>1316310.6980999999</v>
      </c>
      <c r="F21" s="116">
        <f t="shared" si="0"/>
        <v>140.57</v>
      </c>
    </row>
    <row r="22" spans="1:6" x14ac:dyDescent="0.25">
      <c r="A22" s="72"/>
      <c r="B22" s="111">
        <v>41395</v>
      </c>
      <c r="C22" s="114">
        <v>9504</v>
      </c>
      <c r="D22" s="117" t="s">
        <v>52</v>
      </c>
      <c r="E22" s="114">
        <v>1334035.2171</v>
      </c>
      <c r="F22" s="116">
        <f t="shared" si="0"/>
        <v>140.37</v>
      </c>
    </row>
    <row r="23" spans="1:6" x14ac:dyDescent="0.25">
      <c r="A23" s="72"/>
      <c r="B23" s="111">
        <v>41426</v>
      </c>
      <c r="C23" s="114">
        <v>9596</v>
      </c>
      <c r="D23" s="117" t="s">
        <v>53</v>
      </c>
      <c r="E23" s="114">
        <v>1345092.7165999999</v>
      </c>
      <c r="F23" s="116">
        <f t="shared" si="0"/>
        <v>140.16999999999999</v>
      </c>
    </row>
    <row r="24" spans="1:6" x14ac:dyDescent="0.25">
      <c r="A24" s="72"/>
      <c r="B24" s="111">
        <v>41456</v>
      </c>
      <c r="C24" s="114">
        <v>9442</v>
      </c>
      <c r="D24" s="117" t="s">
        <v>54</v>
      </c>
      <c r="E24" s="114">
        <v>1328321.7497999999</v>
      </c>
      <c r="F24" s="116">
        <f t="shared" si="0"/>
        <v>140.68</v>
      </c>
    </row>
    <row r="25" spans="1:6" x14ac:dyDescent="0.25">
      <c r="A25" s="72"/>
      <c r="B25" s="111">
        <v>41487</v>
      </c>
      <c r="C25" s="114">
        <v>9473</v>
      </c>
      <c r="D25" s="117" t="s">
        <v>55</v>
      </c>
      <c r="E25" s="114">
        <v>1381503.5776000002</v>
      </c>
      <c r="F25" s="116">
        <f t="shared" si="0"/>
        <v>145.84</v>
      </c>
    </row>
    <row r="26" spans="1:6" x14ac:dyDescent="0.25">
      <c r="A26" s="72"/>
      <c r="B26" s="111">
        <v>41518</v>
      </c>
      <c r="C26" s="114">
        <v>9453</v>
      </c>
      <c r="D26" s="117" t="s">
        <v>56</v>
      </c>
      <c r="E26" s="114">
        <v>1379783.6876000001</v>
      </c>
      <c r="F26" s="116">
        <f t="shared" si="0"/>
        <v>145.96</v>
      </c>
    </row>
    <row r="27" spans="1:6" x14ac:dyDescent="0.25">
      <c r="A27" s="72"/>
      <c r="B27" s="111">
        <v>41548</v>
      </c>
      <c r="C27" s="114">
        <v>9006</v>
      </c>
      <c r="D27" s="117" t="s">
        <v>57</v>
      </c>
      <c r="E27" s="114">
        <v>1322332.2401000001</v>
      </c>
      <c r="F27" s="116">
        <f t="shared" si="0"/>
        <v>146.83000000000001</v>
      </c>
    </row>
    <row r="28" spans="1:6" x14ac:dyDescent="0.25">
      <c r="A28" s="72"/>
      <c r="B28" s="111">
        <v>41579</v>
      </c>
      <c r="C28" s="114">
        <v>8985</v>
      </c>
      <c r="D28" s="117" t="s">
        <v>58</v>
      </c>
      <c r="E28" s="114">
        <v>1318252.2931000001</v>
      </c>
      <c r="F28" s="116">
        <f t="shared" si="0"/>
        <v>146.72</v>
      </c>
    </row>
    <row r="29" spans="1:6" x14ac:dyDescent="0.25">
      <c r="A29" s="72"/>
      <c r="B29" s="111">
        <v>41609</v>
      </c>
      <c r="C29" s="114">
        <v>8982</v>
      </c>
      <c r="D29" s="117" t="s">
        <v>59</v>
      </c>
      <c r="E29" s="114">
        <v>1320436.4310999999</v>
      </c>
      <c r="F29" s="116">
        <f t="shared" si="0"/>
        <v>147.01</v>
      </c>
    </row>
    <row r="30" spans="1:6" x14ac:dyDescent="0.25">
      <c r="A30" s="72"/>
      <c r="B30" s="118" t="s">
        <v>4</v>
      </c>
      <c r="C30" s="121">
        <f>SUM(C18:C29)</f>
        <v>110415</v>
      </c>
      <c r="D30" s="117" t="s">
        <v>60</v>
      </c>
      <c r="E30" s="121">
        <f>SUM(E18:E29)</f>
        <v>15793751.3621</v>
      </c>
      <c r="F30" s="120">
        <f t="shared" si="0"/>
        <v>143.04</v>
      </c>
    </row>
    <row r="31" spans="1:6" x14ac:dyDescent="0.25">
      <c r="A31" s="72"/>
      <c r="B31" s="118" t="s">
        <v>5</v>
      </c>
      <c r="C31" s="121">
        <f>+C30/12</f>
        <v>9201.25</v>
      </c>
      <c r="D31" s="117" t="s">
        <v>61</v>
      </c>
      <c r="E31" s="121">
        <f>+E30/12</f>
        <v>1316145.9468416667</v>
      </c>
      <c r="F31" s="120">
        <f t="shared" si="0"/>
        <v>143.04</v>
      </c>
    </row>
    <row r="32" spans="1:6" x14ac:dyDescent="0.25">
      <c r="A32" s="72"/>
      <c r="B32" s="111"/>
      <c r="C32" s="119"/>
      <c r="E32" s="119"/>
      <c r="F32" s="116"/>
    </row>
    <row r="33" spans="1:6" x14ac:dyDescent="0.25">
      <c r="A33" s="72"/>
      <c r="B33" s="111"/>
      <c r="C33" s="114"/>
      <c r="E33" s="114"/>
      <c r="F33" s="116"/>
    </row>
    <row r="34" spans="1:6" x14ac:dyDescent="0.25">
      <c r="A34" s="110" t="s">
        <v>11</v>
      </c>
      <c r="B34" s="111">
        <v>41640</v>
      </c>
      <c r="C34" s="114">
        <v>8794</v>
      </c>
      <c r="D34" s="115" t="s">
        <v>29</v>
      </c>
      <c r="E34" s="114">
        <v>1329601.5790000001</v>
      </c>
      <c r="F34" s="116">
        <f t="shared" si="0"/>
        <v>151.19</v>
      </c>
    </row>
    <row r="35" spans="1:6" x14ac:dyDescent="0.25">
      <c r="B35" s="111">
        <v>41671</v>
      </c>
      <c r="C35" s="114">
        <v>9033</v>
      </c>
      <c r="D35" s="117" t="s">
        <v>62</v>
      </c>
      <c r="E35" s="114">
        <v>1364823.3859999999</v>
      </c>
      <c r="F35" s="116">
        <f t="shared" si="0"/>
        <v>151.09</v>
      </c>
    </row>
    <row r="36" spans="1:6" x14ac:dyDescent="0.25">
      <c r="B36" s="111">
        <v>41699</v>
      </c>
      <c r="C36" s="114">
        <v>8794</v>
      </c>
      <c r="D36" s="117" t="s">
        <v>63</v>
      </c>
      <c r="E36" s="114">
        <v>1282170.92</v>
      </c>
      <c r="F36" s="116">
        <f t="shared" si="0"/>
        <v>145.80000000000001</v>
      </c>
    </row>
    <row r="37" spans="1:6" x14ac:dyDescent="0.25">
      <c r="B37" s="111">
        <v>41730</v>
      </c>
      <c r="C37" s="114">
        <v>9247</v>
      </c>
      <c r="D37" s="117" t="s">
        <v>64</v>
      </c>
      <c r="E37" s="114">
        <v>1361193.27</v>
      </c>
      <c r="F37" s="116">
        <f t="shared" si="0"/>
        <v>147.19999999999999</v>
      </c>
    </row>
    <row r="38" spans="1:6" x14ac:dyDescent="0.25">
      <c r="B38" s="111">
        <v>41760</v>
      </c>
      <c r="C38" s="114">
        <v>9298</v>
      </c>
      <c r="D38" s="117" t="s">
        <v>65</v>
      </c>
      <c r="E38" s="114">
        <v>1368851.94</v>
      </c>
      <c r="F38" s="116">
        <f t="shared" si="0"/>
        <v>147.22</v>
      </c>
    </row>
    <row r="39" spans="1:6" x14ac:dyDescent="0.25">
      <c r="B39" s="111">
        <v>41791</v>
      </c>
      <c r="C39" s="114">
        <v>9408</v>
      </c>
      <c r="D39" s="117" t="s">
        <v>66</v>
      </c>
      <c r="E39" s="114">
        <v>1386453.4</v>
      </c>
      <c r="F39" s="116">
        <f t="shared" si="0"/>
        <v>147.37</v>
      </c>
    </row>
    <row r="40" spans="1:6" x14ac:dyDescent="0.25">
      <c r="B40" s="111">
        <v>41821</v>
      </c>
      <c r="C40" s="114">
        <v>9450</v>
      </c>
      <c r="D40" s="117" t="s">
        <v>67</v>
      </c>
      <c r="E40" s="114">
        <v>1394651.98</v>
      </c>
      <c r="F40" s="116">
        <f t="shared" si="0"/>
        <v>147.58000000000001</v>
      </c>
    </row>
    <row r="41" spans="1:6" x14ac:dyDescent="0.25">
      <c r="B41" s="111">
        <v>41852</v>
      </c>
      <c r="C41" s="114">
        <v>9518</v>
      </c>
      <c r="D41" s="117" t="s">
        <v>68</v>
      </c>
      <c r="E41" s="114">
        <v>1453043.1973999999</v>
      </c>
      <c r="F41" s="116">
        <f>+ROUND(E41/C41,2)</f>
        <v>152.66</v>
      </c>
    </row>
    <row r="42" spans="1:6" x14ac:dyDescent="0.25">
      <c r="B42" s="111">
        <v>41883</v>
      </c>
      <c r="C42" s="114">
        <v>9622</v>
      </c>
      <c r="D42" s="117" t="s">
        <v>53</v>
      </c>
      <c r="E42" s="114">
        <v>1471420.9374000002</v>
      </c>
      <c r="F42" s="116">
        <f>+ROUND(E42/C42,2)</f>
        <v>152.91999999999999</v>
      </c>
    </row>
    <row r="43" spans="1:6" x14ac:dyDescent="0.25">
      <c r="B43" s="111">
        <v>41913</v>
      </c>
      <c r="C43" s="114">
        <v>9701</v>
      </c>
      <c r="D43" s="117" t="s">
        <v>69</v>
      </c>
      <c r="E43" s="114">
        <v>1485877.2853999999</v>
      </c>
      <c r="F43" s="116">
        <f>+ROUND(E43/C43,2)</f>
        <v>153.16999999999999</v>
      </c>
    </row>
    <row r="44" spans="1:6" x14ac:dyDescent="0.25">
      <c r="B44" s="111">
        <v>41944</v>
      </c>
      <c r="C44" s="114">
        <v>9766</v>
      </c>
      <c r="D44" s="117" t="s">
        <v>70</v>
      </c>
      <c r="E44" s="114">
        <v>1498563.17</v>
      </c>
      <c r="F44" s="116">
        <f>+ROUND(E44/C44,2)</f>
        <v>153.44999999999999</v>
      </c>
    </row>
    <row r="45" spans="1:6" x14ac:dyDescent="0.25">
      <c r="B45" s="111">
        <v>41974</v>
      </c>
      <c r="C45" s="114">
        <v>9737</v>
      </c>
      <c r="D45" s="117" t="s">
        <v>71</v>
      </c>
      <c r="E45" s="114">
        <v>1495127.5132000002</v>
      </c>
      <c r="F45" s="116">
        <f>+ROUND(E45/C45,2)</f>
        <v>153.55000000000001</v>
      </c>
    </row>
    <row r="46" spans="1:6" ht="45" x14ac:dyDescent="0.25">
      <c r="A46" s="165" t="s">
        <v>9</v>
      </c>
      <c r="B46" s="166" t="s">
        <v>0</v>
      </c>
      <c r="C46" s="167" t="s">
        <v>72</v>
      </c>
      <c r="D46" s="168" t="s">
        <v>73</v>
      </c>
      <c r="E46" s="169" t="s">
        <v>2</v>
      </c>
      <c r="F46" s="170" t="s">
        <v>74</v>
      </c>
    </row>
    <row r="47" spans="1:6" x14ac:dyDescent="0.25">
      <c r="A47" s="122"/>
      <c r="B47" s="59">
        <v>40909</v>
      </c>
      <c r="C47" s="114">
        <v>13348</v>
      </c>
      <c r="D47" s="123">
        <v>13767</v>
      </c>
      <c r="E47" s="114">
        <v>1694397.15</v>
      </c>
      <c r="F47" s="116">
        <v>126.94</v>
      </c>
    </row>
    <row r="48" spans="1:6" x14ac:dyDescent="0.25">
      <c r="A48" s="122"/>
      <c r="B48" s="59">
        <v>40940</v>
      </c>
      <c r="C48" s="114">
        <v>13376</v>
      </c>
      <c r="D48" s="123">
        <v>13796</v>
      </c>
      <c r="E48" s="114">
        <v>1698728.42</v>
      </c>
      <c r="F48" s="116">
        <v>127</v>
      </c>
    </row>
    <row r="49" spans="1:10" x14ac:dyDescent="0.25">
      <c r="A49" s="122"/>
      <c r="B49" s="59">
        <v>40969</v>
      </c>
      <c r="C49" s="114">
        <v>13455</v>
      </c>
      <c r="D49" s="123">
        <v>13880</v>
      </c>
      <c r="E49" s="114">
        <v>1710994.17</v>
      </c>
      <c r="F49" s="116">
        <v>127.16</v>
      </c>
    </row>
    <row r="50" spans="1:10" x14ac:dyDescent="0.25">
      <c r="A50" s="122"/>
      <c r="B50" s="59">
        <v>41000</v>
      </c>
      <c r="C50" s="114">
        <v>13494</v>
      </c>
      <c r="D50" s="123">
        <v>13919</v>
      </c>
      <c r="E50" s="114">
        <v>1719389.45</v>
      </c>
      <c r="F50" s="116">
        <v>127.42</v>
      </c>
    </row>
    <row r="51" spans="1:10" x14ac:dyDescent="0.25">
      <c r="A51" s="122"/>
      <c r="B51" s="59">
        <v>41030</v>
      </c>
      <c r="C51" s="114">
        <v>13555</v>
      </c>
      <c r="D51" s="123">
        <v>13982</v>
      </c>
      <c r="E51" s="114">
        <v>1729297.21</v>
      </c>
      <c r="F51" s="116">
        <v>127.58</v>
      </c>
    </row>
    <row r="52" spans="1:10" x14ac:dyDescent="0.25">
      <c r="A52" s="122"/>
      <c r="B52" s="59">
        <v>41061</v>
      </c>
      <c r="C52" s="114">
        <v>13636</v>
      </c>
      <c r="D52" s="123">
        <v>14069</v>
      </c>
      <c r="E52" s="114">
        <v>1745517.57</v>
      </c>
      <c r="F52" s="116">
        <v>128.01</v>
      </c>
    </row>
    <row r="53" spans="1:10" x14ac:dyDescent="0.25">
      <c r="A53" s="122"/>
      <c r="B53" s="59">
        <v>41091</v>
      </c>
      <c r="C53" s="114">
        <v>13395</v>
      </c>
      <c r="D53" s="123">
        <v>13822</v>
      </c>
      <c r="E53" s="114">
        <v>1723401.72</v>
      </c>
      <c r="F53" s="116">
        <v>128.66</v>
      </c>
    </row>
    <row r="54" spans="1:10" x14ac:dyDescent="0.25">
      <c r="A54" s="122"/>
      <c r="B54" s="59">
        <v>41122</v>
      </c>
      <c r="C54" s="114">
        <v>13418</v>
      </c>
      <c r="D54" s="123">
        <v>13851</v>
      </c>
      <c r="E54" s="114">
        <v>1735721.24</v>
      </c>
      <c r="F54" s="116">
        <v>129.36000000000001</v>
      </c>
    </row>
    <row r="55" spans="1:10" x14ac:dyDescent="0.25">
      <c r="A55" s="122"/>
      <c r="B55" s="59">
        <v>41153</v>
      </c>
      <c r="C55" s="114">
        <v>13464</v>
      </c>
      <c r="D55" s="123">
        <v>13905</v>
      </c>
      <c r="E55" s="114">
        <v>1743172.11</v>
      </c>
      <c r="F55" s="116">
        <v>129.47</v>
      </c>
    </row>
    <row r="56" spans="1:10" x14ac:dyDescent="0.25">
      <c r="A56" s="122"/>
      <c r="B56" s="59">
        <v>41183</v>
      </c>
      <c r="C56" s="114">
        <v>10506</v>
      </c>
      <c r="D56" s="123">
        <v>10854</v>
      </c>
      <c r="E56" s="114">
        <v>1392113.78</v>
      </c>
      <c r="F56" s="116">
        <v>132.51</v>
      </c>
    </row>
    <row r="57" spans="1:10" x14ac:dyDescent="0.25">
      <c r="A57" s="122"/>
      <c r="B57" s="59">
        <v>41214</v>
      </c>
      <c r="C57" s="114">
        <v>10067</v>
      </c>
      <c r="D57" s="123">
        <v>10416</v>
      </c>
      <c r="E57" s="114">
        <v>1340501.3700000001</v>
      </c>
      <c r="F57" s="116">
        <v>133.16</v>
      </c>
    </row>
    <row r="58" spans="1:10" x14ac:dyDescent="0.25">
      <c r="A58" s="122"/>
      <c r="B58" s="59">
        <v>41244</v>
      </c>
      <c r="C58" s="123">
        <v>10230</v>
      </c>
      <c r="D58" s="123">
        <v>10604</v>
      </c>
      <c r="E58" s="114">
        <v>1373634.31</v>
      </c>
      <c r="F58" s="116">
        <v>134.28</v>
      </c>
    </row>
    <row r="59" spans="1:10" x14ac:dyDescent="0.25">
      <c r="A59" s="122"/>
      <c r="B59" s="118" t="s">
        <v>4</v>
      </c>
      <c r="C59" s="114"/>
      <c r="D59" s="123"/>
      <c r="E59" s="121">
        <f>SUM(E47:E58)</f>
        <v>19606868.5</v>
      </c>
      <c r="F59" s="116"/>
    </row>
    <row r="60" spans="1:10" x14ac:dyDescent="0.25">
      <c r="B60" s="118" t="s">
        <v>5</v>
      </c>
      <c r="C60" s="124">
        <f>AVERAGE(C47:C58)</f>
        <v>12662</v>
      </c>
      <c r="D60" s="124">
        <f t="shared" ref="D60:F60" si="1">AVERAGE(D47:D58)</f>
        <v>13072.083333333334</v>
      </c>
      <c r="E60" s="124">
        <f t="shared" si="1"/>
        <v>1633905.7083333333</v>
      </c>
      <c r="F60" s="124">
        <f t="shared" si="1"/>
        <v>129.29583333333332</v>
      </c>
    </row>
    <row r="62" spans="1:10" x14ac:dyDescent="0.25">
      <c r="A62" s="122"/>
      <c r="B62" s="122"/>
      <c r="C62" s="122"/>
      <c r="D62" s="125"/>
      <c r="E62" s="122"/>
      <c r="F62" s="122"/>
      <c r="G62" s="122"/>
      <c r="H62" s="122"/>
      <c r="I62" s="122"/>
      <c r="J62" s="122"/>
    </row>
    <row r="63" spans="1:10" ht="45" x14ac:dyDescent="0.25">
      <c r="A63" s="165" t="s">
        <v>10</v>
      </c>
      <c r="B63" s="166" t="s">
        <v>0</v>
      </c>
      <c r="C63" s="167" t="s">
        <v>72</v>
      </c>
      <c r="D63" s="168" t="s">
        <v>73</v>
      </c>
      <c r="E63" s="169" t="s">
        <v>2</v>
      </c>
      <c r="F63" s="170" t="s">
        <v>74</v>
      </c>
      <c r="G63" s="122"/>
      <c r="H63" s="122"/>
      <c r="I63" s="122"/>
      <c r="J63" s="122"/>
    </row>
    <row r="64" spans="1:10" x14ac:dyDescent="0.25">
      <c r="A64" s="122"/>
      <c r="B64" s="59">
        <v>41275</v>
      </c>
      <c r="C64" s="114">
        <v>8456</v>
      </c>
      <c r="D64" s="123">
        <v>8789</v>
      </c>
      <c r="E64" s="114">
        <v>1180473.6299999999</v>
      </c>
      <c r="F64" s="116">
        <v>139.6</v>
      </c>
      <c r="G64" s="122"/>
      <c r="H64" s="122"/>
      <c r="I64" s="122"/>
      <c r="J64" s="122"/>
    </row>
    <row r="65" spans="1:10" x14ac:dyDescent="0.25">
      <c r="A65" s="122"/>
      <c r="B65" s="59">
        <v>41306</v>
      </c>
      <c r="C65" s="114">
        <v>8871</v>
      </c>
      <c r="D65" s="123">
        <v>9207</v>
      </c>
      <c r="E65" s="114">
        <v>1254900.25</v>
      </c>
      <c r="F65" s="116">
        <v>141.46</v>
      </c>
      <c r="G65" s="122"/>
      <c r="H65" s="122"/>
      <c r="I65" s="122"/>
      <c r="J65" s="122"/>
    </row>
    <row r="66" spans="1:10" x14ac:dyDescent="0.25">
      <c r="A66" s="122"/>
      <c r="B66" s="59">
        <v>41334</v>
      </c>
      <c r="C66" s="114">
        <v>9324</v>
      </c>
      <c r="D66" s="123">
        <v>9672</v>
      </c>
      <c r="E66" s="114">
        <v>1314189.02</v>
      </c>
      <c r="F66" s="116">
        <v>140.94999999999999</v>
      </c>
      <c r="G66" s="122"/>
      <c r="H66" s="122"/>
      <c r="I66" s="122"/>
      <c r="J66" s="122"/>
    </row>
    <row r="67" spans="1:10" x14ac:dyDescent="0.25">
      <c r="A67" s="122"/>
      <c r="B67" s="59">
        <v>41365</v>
      </c>
      <c r="C67" s="114">
        <v>9381</v>
      </c>
      <c r="D67" s="123">
        <v>9723</v>
      </c>
      <c r="E67" s="114">
        <v>1316804.08</v>
      </c>
      <c r="F67" s="116">
        <v>140.37</v>
      </c>
      <c r="G67" s="122"/>
      <c r="H67" s="122"/>
      <c r="I67" s="122"/>
      <c r="J67" s="122"/>
    </row>
    <row r="68" spans="1:10" x14ac:dyDescent="0.25">
      <c r="A68" s="122"/>
      <c r="B68" s="59">
        <v>41395</v>
      </c>
      <c r="C68" s="114">
        <v>9517</v>
      </c>
      <c r="D68" s="123">
        <v>9862</v>
      </c>
      <c r="E68" s="114">
        <v>1334080.24</v>
      </c>
      <c r="F68" s="116">
        <v>140.18</v>
      </c>
      <c r="G68" s="122"/>
      <c r="H68" s="122"/>
      <c r="I68" s="122"/>
      <c r="J68" s="122"/>
    </row>
    <row r="69" spans="1:10" x14ac:dyDescent="0.25">
      <c r="A69" s="122"/>
      <c r="B69" s="59">
        <v>41426</v>
      </c>
      <c r="C69" s="114">
        <v>9611</v>
      </c>
      <c r="D69" s="123">
        <v>9957</v>
      </c>
      <c r="E69" s="114">
        <v>1345320.84</v>
      </c>
      <c r="F69" s="116">
        <v>139.97999999999999</v>
      </c>
      <c r="G69" s="122"/>
      <c r="H69" s="122"/>
      <c r="I69" s="122"/>
      <c r="J69" s="122"/>
    </row>
    <row r="70" spans="1:10" x14ac:dyDescent="0.25">
      <c r="A70" s="122"/>
      <c r="B70" s="59">
        <v>41456</v>
      </c>
      <c r="C70" s="114">
        <v>9459</v>
      </c>
      <c r="D70" s="123">
        <v>9797</v>
      </c>
      <c r="E70" s="114">
        <v>1328812.72</v>
      </c>
      <c r="F70" s="116">
        <v>140.47999999999999</v>
      </c>
      <c r="G70" s="122"/>
      <c r="H70" s="122"/>
      <c r="I70" s="122"/>
      <c r="J70" s="122"/>
    </row>
    <row r="71" spans="1:10" x14ac:dyDescent="0.25">
      <c r="A71" s="122"/>
      <c r="B71" s="59">
        <v>41487</v>
      </c>
      <c r="C71" s="114">
        <v>9490</v>
      </c>
      <c r="D71" s="123">
        <v>9824</v>
      </c>
      <c r="E71" s="114">
        <v>1382251.13</v>
      </c>
      <c r="F71" s="116">
        <v>145.65</v>
      </c>
      <c r="G71" s="122"/>
      <c r="H71" s="122"/>
      <c r="I71" s="122"/>
      <c r="J71" s="122"/>
    </row>
    <row r="72" spans="1:10" x14ac:dyDescent="0.25">
      <c r="A72" s="122"/>
      <c r="B72" s="59">
        <v>41518</v>
      </c>
      <c r="C72" s="114">
        <v>9469</v>
      </c>
      <c r="D72" s="123">
        <v>9801</v>
      </c>
      <c r="E72" s="114">
        <v>1380562.27</v>
      </c>
      <c r="F72" s="116">
        <v>145.80000000000001</v>
      </c>
      <c r="G72" s="122"/>
      <c r="H72" s="122"/>
      <c r="I72" s="122"/>
      <c r="J72" s="122"/>
    </row>
    <row r="73" spans="1:10" x14ac:dyDescent="0.25">
      <c r="A73" s="122"/>
      <c r="B73" s="59">
        <v>41548</v>
      </c>
      <c r="C73" s="114">
        <v>9025</v>
      </c>
      <c r="D73" s="123">
        <v>9339</v>
      </c>
      <c r="E73" s="114">
        <v>1323786.47</v>
      </c>
      <c r="F73" s="116">
        <v>146.68</v>
      </c>
      <c r="G73" s="122"/>
      <c r="H73" s="122"/>
      <c r="I73" s="122"/>
      <c r="J73" s="122"/>
    </row>
    <row r="74" spans="1:10" x14ac:dyDescent="0.25">
      <c r="A74" s="122"/>
      <c r="B74" s="59">
        <v>41579</v>
      </c>
      <c r="C74" s="114">
        <v>9005</v>
      </c>
      <c r="D74" s="123">
        <v>9325</v>
      </c>
      <c r="E74" s="114">
        <v>1320268.3400000001</v>
      </c>
      <c r="F74" s="116">
        <v>146.62</v>
      </c>
      <c r="G74" s="122"/>
      <c r="H74" s="122"/>
      <c r="I74" s="122"/>
      <c r="J74" s="122"/>
    </row>
    <row r="75" spans="1:10" x14ac:dyDescent="0.25">
      <c r="A75" s="122"/>
      <c r="B75" s="59">
        <v>41609</v>
      </c>
      <c r="C75" s="123">
        <v>9016</v>
      </c>
      <c r="D75" s="123">
        <v>9330</v>
      </c>
      <c r="E75" s="114">
        <v>1324358.23</v>
      </c>
      <c r="F75" s="116">
        <v>146.88999999999999</v>
      </c>
      <c r="G75" s="122"/>
      <c r="H75" s="122"/>
      <c r="I75" s="122"/>
      <c r="J75" s="122"/>
    </row>
    <row r="76" spans="1:10" x14ac:dyDescent="0.25">
      <c r="A76" s="122"/>
      <c r="B76" s="118" t="s">
        <v>4</v>
      </c>
      <c r="C76" s="114"/>
      <c r="D76" s="123"/>
      <c r="E76" s="121">
        <f>SUM(E64:E75)</f>
        <v>15805807.220000001</v>
      </c>
      <c r="F76" s="116"/>
      <c r="G76" s="122"/>
      <c r="H76" s="122"/>
      <c r="I76" s="122"/>
      <c r="J76" s="122"/>
    </row>
    <row r="77" spans="1:10" x14ac:dyDescent="0.25">
      <c r="B77" s="118" t="s">
        <v>5</v>
      </c>
      <c r="C77" s="124">
        <f>AVERAGE(C64:C75)</f>
        <v>9218.6666666666661</v>
      </c>
      <c r="D77" s="124">
        <f t="shared" ref="D77:F77" si="2">AVERAGE(D64:D75)</f>
        <v>9552.1666666666661</v>
      </c>
      <c r="E77" s="124">
        <f t="shared" si="2"/>
        <v>1317150.6016666668</v>
      </c>
      <c r="F77" s="124">
        <f t="shared" si="2"/>
        <v>142.88833333333332</v>
      </c>
    </row>
    <row r="78" spans="1:10" x14ac:dyDescent="0.25">
      <c r="B78" s="11"/>
      <c r="C78" s="12"/>
      <c r="D78" s="27"/>
      <c r="E78" s="12"/>
      <c r="F78" s="13"/>
    </row>
    <row r="79" spans="1:10" x14ac:dyDescent="0.25">
      <c r="B79" s="11"/>
      <c r="C79" s="12"/>
      <c r="D79" s="27"/>
      <c r="E79" s="12"/>
      <c r="F79" s="13"/>
    </row>
    <row r="80" spans="1:10" ht="45" x14ac:dyDescent="0.25">
      <c r="A80" s="165" t="s">
        <v>11</v>
      </c>
      <c r="B80" s="166" t="s">
        <v>0</v>
      </c>
      <c r="C80" s="167" t="s">
        <v>72</v>
      </c>
      <c r="D80" s="168" t="s">
        <v>73</v>
      </c>
      <c r="E80" s="169" t="s">
        <v>2</v>
      </c>
      <c r="F80" s="170" t="s">
        <v>74</v>
      </c>
    </row>
    <row r="81" spans="1:6" x14ac:dyDescent="0.25">
      <c r="A81" s="15"/>
      <c r="B81" s="59">
        <v>41640</v>
      </c>
      <c r="C81" s="114">
        <v>8802</v>
      </c>
      <c r="D81" s="123">
        <v>9123</v>
      </c>
      <c r="E81" s="114">
        <v>1294969.1100000001</v>
      </c>
      <c r="F81" s="116">
        <v>147.12</v>
      </c>
    </row>
    <row r="82" spans="1:6" x14ac:dyDescent="0.25">
      <c r="B82" s="59">
        <v>41671</v>
      </c>
      <c r="C82" s="114">
        <v>9060</v>
      </c>
      <c r="D82" s="123">
        <v>9407</v>
      </c>
      <c r="E82" s="114">
        <v>1332945.24</v>
      </c>
      <c r="F82" s="116">
        <v>147.12</v>
      </c>
    </row>
    <row r="83" spans="1:6" x14ac:dyDescent="0.25">
      <c r="B83" s="59">
        <v>41699</v>
      </c>
      <c r="C83" s="114">
        <v>9228</v>
      </c>
      <c r="D83" s="123">
        <v>9572</v>
      </c>
      <c r="E83" s="114">
        <v>1357491.61</v>
      </c>
      <c r="F83" s="116">
        <v>147.11000000000001</v>
      </c>
    </row>
    <row r="84" spans="1:6" x14ac:dyDescent="0.25">
      <c r="B84" s="59">
        <v>41730</v>
      </c>
      <c r="C84" s="114">
        <v>9275</v>
      </c>
      <c r="D84" s="123">
        <v>9622</v>
      </c>
      <c r="E84" s="114">
        <v>1364643.27</v>
      </c>
      <c r="F84" s="116">
        <v>147.13</v>
      </c>
    </row>
    <row r="85" spans="1:6" x14ac:dyDescent="0.25">
      <c r="B85" s="59">
        <v>41760</v>
      </c>
      <c r="C85" s="114">
        <v>9350</v>
      </c>
      <c r="D85" s="123">
        <v>9697</v>
      </c>
      <c r="E85" s="114">
        <v>1375648.87</v>
      </c>
      <c r="F85" s="116">
        <v>147.13</v>
      </c>
    </row>
    <row r="86" spans="1:6" x14ac:dyDescent="0.25">
      <c r="B86" s="59">
        <v>41791</v>
      </c>
      <c r="C86" s="114">
        <v>9421</v>
      </c>
      <c r="D86" s="123">
        <v>9771</v>
      </c>
      <c r="E86" s="114">
        <v>1388274.59</v>
      </c>
      <c r="F86" s="116">
        <v>147.36000000000001</v>
      </c>
    </row>
    <row r="87" spans="1:6" x14ac:dyDescent="0.25">
      <c r="B87" s="59">
        <v>41821</v>
      </c>
      <c r="C87" s="114">
        <v>9466</v>
      </c>
      <c r="D87" s="123">
        <v>9810</v>
      </c>
      <c r="E87" s="114">
        <v>1396938.41</v>
      </c>
      <c r="F87" s="116">
        <v>147.57</v>
      </c>
    </row>
    <row r="88" spans="1:6" x14ac:dyDescent="0.25">
      <c r="B88" s="59">
        <v>41852</v>
      </c>
      <c r="C88" s="114">
        <v>9517</v>
      </c>
      <c r="D88" s="123">
        <v>9862</v>
      </c>
      <c r="E88" s="114">
        <v>1453112.02</v>
      </c>
      <c r="F88" s="116">
        <v>152.69</v>
      </c>
    </row>
    <row r="89" spans="1:6" x14ac:dyDescent="0.25">
      <c r="B89" s="59">
        <v>41883</v>
      </c>
      <c r="C89" s="114">
        <v>9620</v>
      </c>
      <c r="D89" s="123">
        <v>9970</v>
      </c>
      <c r="E89" s="114">
        <v>1471296.5</v>
      </c>
      <c r="F89" s="116">
        <v>152.94</v>
      </c>
    </row>
    <row r="90" spans="1:6" x14ac:dyDescent="0.25">
      <c r="B90" s="59">
        <v>41913</v>
      </c>
      <c r="C90" s="114">
        <v>9700</v>
      </c>
      <c r="D90" s="123">
        <v>10057</v>
      </c>
      <c r="E90" s="114">
        <v>1485895.08</v>
      </c>
      <c r="F90" s="116">
        <v>153.19</v>
      </c>
    </row>
    <row r="91" spans="1:6" x14ac:dyDescent="0.25">
      <c r="B91" s="59">
        <v>41944</v>
      </c>
      <c r="C91" s="114">
        <v>9762</v>
      </c>
      <c r="D91" s="123">
        <v>10119</v>
      </c>
      <c r="E91" s="114">
        <v>1498363.77</v>
      </c>
      <c r="F91" s="116">
        <v>153.49</v>
      </c>
    </row>
    <row r="92" spans="1:6" x14ac:dyDescent="0.25">
      <c r="B92" s="59">
        <v>41974</v>
      </c>
      <c r="C92" s="123">
        <v>9771</v>
      </c>
      <c r="D92" s="123">
        <v>10123</v>
      </c>
      <c r="E92" s="114">
        <v>1500396.97</v>
      </c>
      <c r="F92" s="116">
        <v>153.56</v>
      </c>
    </row>
    <row r="93" spans="1:6" x14ac:dyDescent="0.25">
      <c r="B93" s="118" t="s">
        <v>4</v>
      </c>
      <c r="C93" s="121"/>
      <c r="D93" s="123"/>
      <c r="E93" s="121">
        <f>SUM(E81:E92)</f>
        <v>16919975.439999998</v>
      </c>
      <c r="F93" s="120"/>
    </row>
    <row r="94" spans="1:6" x14ac:dyDescent="0.25">
      <c r="B94" s="118" t="s">
        <v>5</v>
      </c>
      <c r="C94" s="121">
        <f>AVERAGE(C81:C92)</f>
        <v>9414.3333333333339</v>
      </c>
      <c r="D94" s="121">
        <f>AVERAGE(D81:D92)</f>
        <v>9761.0833333333339</v>
      </c>
      <c r="E94" s="121">
        <f>AVERAGE(E81:E92)</f>
        <v>1409997.9533333331</v>
      </c>
      <c r="F94" s="120">
        <f t="shared" ref="F94" si="3">+ROUND(E94/C94,2)</f>
        <v>149.77000000000001</v>
      </c>
    </row>
    <row r="95" spans="1:6" x14ac:dyDescent="0.25">
      <c r="B95" s="11"/>
      <c r="C95" s="12"/>
      <c r="D95" s="28"/>
      <c r="E95" s="12"/>
      <c r="F95" s="13"/>
    </row>
    <row r="96" spans="1:6" ht="45" x14ac:dyDescent="0.25">
      <c r="A96" s="165" t="s">
        <v>12</v>
      </c>
      <c r="B96" s="166" t="s">
        <v>0</v>
      </c>
      <c r="C96" s="167" t="s">
        <v>72</v>
      </c>
      <c r="D96" s="168" t="s">
        <v>73</v>
      </c>
      <c r="E96" s="169" t="s">
        <v>2</v>
      </c>
      <c r="F96" s="170" t="s">
        <v>74</v>
      </c>
    </row>
    <row r="97" spans="1:6" x14ac:dyDescent="0.25">
      <c r="A97" s="15"/>
      <c r="B97" s="164">
        <v>42005</v>
      </c>
      <c r="C97" s="114">
        <v>9739</v>
      </c>
      <c r="D97" s="123">
        <v>10107</v>
      </c>
      <c r="E97" s="114">
        <v>1499234.9198</v>
      </c>
      <c r="F97" s="116">
        <f>+ROUND(E97/C97,2)</f>
        <v>153.94</v>
      </c>
    </row>
    <row r="98" spans="1:6" x14ac:dyDescent="0.25">
      <c r="B98" s="111">
        <v>42036</v>
      </c>
      <c r="C98" s="114">
        <v>9806</v>
      </c>
      <c r="D98" s="123">
        <v>10218</v>
      </c>
      <c r="E98" s="114">
        <v>1509811.7209999999</v>
      </c>
      <c r="F98" s="116">
        <f>+ROUND(E98/C98,2)</f>
        <v>153.97</v>
      </c>
    </row>
    <row r="99" spans="1:6" x14ac:dyDescent="0.25">
      <c r="B99" s="111">
        <v>42064</v>
      </c>
      <c r="C99" s="114">
        <v>9938</v>
      </c>
      <c r="D99" s="123">
        <v>10294</v>
      </c>
      <c r="E99" s="114">
        <v>1532703.36</v>
      </c>
      <c r="F99" s="116">
        <f t="shared" ref="F99:F110" si="4">+ROUND(E99/C99,2)</f>
        <v>154.22999999999999</v>
      </c>
    </row>
    <row r="100" spans="1:6" x14ac:dyDescent="0.25">
      <c r="B100" s="111">
        <v>42095</v>
      </c>
      <c r="C100" s="114">
        <v>9981</v>
      </c>
      <c r="D100" s="123">
        <v>10331</v>
      </c>
      <c r="E100" s="114">
        <v>1540364.19</v>
      </c>
      <c r="F100" s="116">
        <f t="shared" si="4"/>
        <v>154.33000000000001</v>
      </c>
    </row>
    <row r="101" spans="1:6" x14ac:dyDescent="0.25">
      <c r="B101" s="111">
        <v>42125</v>
      </c>
      <c r="C101" s="114">
        <v>10059</v>
      </c>
      <c r="D101" s="123">
        <v>10402</v>
      </c>
      <c r="E101" s="114">
        <v>1555385.34</v>
      </c>
      <c r="F101" s="116">
        <f t="shared" si="4"/>
        <v>154.63</v>
      </c>
    </row>
    <row r="102" spans="1:6" x14ac:dyDescent="0.25">
      <c r="B102" s="111">
        <v>42156</v>
      </c>
      <c r="C102" s="114">
        <v>10150</v>
      </c>
      <c r="D102" s="123">
        <v>10499</v>
      </c>
      <c r="E102" s="114">
        <v>1566994.49</v>
      </c>
      <c r="F102" s="116">
        <f t="shared" si="4"/>
        <v>154.38</v>
      </c>
    </row>
    <row r="103" spans="1:6" x14ac:dyDescent="0.25">
      <c r="B103" s="111">
        <v>42186</v>
      </c>
      <c r="C103" s="114">
        <v>10192</v>
      </c>
      <c r="D103" s="123">
        <v>10542</v>
      </c>
      <c r="E103" s="114">
        <v>1572821.75</v>
      </c>
      <c r="F103" s="116">
        <f t="shared" si="4"/>
        <v>154.32</v>
      </c>
    </row>
    <row r="104" spans="1:6" x14ac:dyDescent="0.25">
      <c r="B104" s="111">
        <v>42217</v>
      </c>
      <c r="C104" s="114">
        <v>10267</v>
      </c>
      <c r="D104" s="123">
        <v>10620</v>
      </c>
      <c r="E104" s="114">
        <v>1605219.43</v>
      </c>
      <c r="F104" s="116">
        <f t="shared" si="4"/>
        <v>156.35</v>
      </c>
    </row>
    <row r="105" spans="1:6" x14ac:dyDescent="0.25">
      <c r="B105" s="111">
        <v>42248</v>
      </c>
      <c r="C105" s="114">
        <v>10334</v>
      </c>
      <c r="D105" s="123">
        <v>10693</v>
      </c>
      <c r="E105" s="114">
        <v>1615589.29</v>
      </c>
      <c r="F105" s="116">
        <f t="shared" si="4"/>
        <v>156.34</v>
      </c>
    </row>
    <row r="106" spans="1:6" x14ac:dyDescent="0.25">
      <c r="B106" s="111">
        <v>42278</v>
      </c>
      <c r="C106" s="114">
        <v>10193</v>
      </c>
      <c r="D106" s="123">
        <v>10653</v>
      </c>
      <c r="E106" s="114">
        <v>1612531.1</v>
      </c>
      <c r="F106" s="116">
        <f t="shared" si="4"/>
        <v>158.19999999999999</v>
      </c>
    </row>
    <row r="107" spans="1:6" x14ac:dyDescent="0.25">
      <c r="B107" s="111">
        <v>42309</v>
      </c>
      <c r="C107" s="114">
        <v>10257</v>
      </c>
      <c r="D107" s="123">
        <v>10696</v>
      </c>
      <c r="E107" s="114">
        <v>1629070.09</v>
      </c>
      <c r="F107" s="116">
        <f t="shared" si="4"/>
        <v>158.83000000000001</v>
      </c>
    </row>
    <row r="108" spans="1:6" x14ac:dyDescent="0.25">
      <c r="B108" s="111">
        <v>42339</v>
      </c>
      <c r="C108" s="123">
        <v>10206</v>
      </c>
      <c r="D108" s="123">
        <v>10722</v>
      </c>
      <c r="E108" s="114">
        <v>1621815.67</v>
      </c>
      <c r="F108" s="116">
        <f t="shared" si="4"/>
        <v>158.91</v>
      </c>
    </row>
    <row r="109" spans="1:6" x14ac:dyDescent="0.25">
      <c r="B109" s="118" t="s">
        <v>4</v>
      </c>
      <c r="C109" s="121"/>
      <c r="D109" s="123"/>
      <c r="E109" s="121">
        <f>SUM(E97:E108)</f>
        <v>18861541.3508</v>
      </c>
      <c r="F109" s="120"/>
    </row>
    <row r="110" spans="1:6" x14ac:dyDescent="0.25">
      <c r="B110" s="118" t="s">
        <v>5</v>
      </c>
      <c r="C110" s="121">
        <f>AVERAGE(C97:C108)</f>
        <v>10093.5</v>
      </c>
      <c r="D110" s="121">
        <f>AVERAGE(D97:D108)</f>
        <v>10481.416666666666</v>
      </c>
      <c r="E110" s="121">
        <f>+E109/12</f>
        <v>1571795.1125666667</v>
      </c>
      <c r="F110" s="120">
        <f t="shared" si="4"/>
        <v>155.72</v>
      </c>
    </row>
    <row r="112" spans="1:6" ht="45" x14ac:dyDescent="0.25">
      <c r="A112" s="165" t="s">
        <v>16</v>
      </c>
      <c r="B112" s="166" t="s">
        <v>0</v>
      </c>
      <c r="C112" s="167" t="s">
        <v>72</v>
      </c>
      <c r="D112" s="168" t="s">
        <v>73</v>
      </c>
      <c r="E112" s="170" t="s">
        <v>2</v>
      </c>
      <c r="F112" s="170" t="s">
        <v>74</v>
      </c>
    </row>
    <row r="113" spans="1:6" x14ac:dyDescent="0.25">
      <c r="A113" s="15"/>
      <c r="B113" s="111">
        <v>42370</v>
      </c>
      <c r="C113" s="114">
        <v>10220</v>
      </c>
      <c r="D113" s="123">
        <v>10761</v>
      </c>
      <c r="E113" s="114">
        <v>1624456.57</v>
      </c>
      <c r="F113" s="116">
        <v>158.94999999999999</v>
      </c>
    </row>
    <row r="114" spans="1:6" x14ac:dyDescent="0.25">
      <c r="A114" s="61"/>
      <c r="B114" s="111">
        <v>42401</v>
      </c>
      <c r="C114" s="114">
        <v>10353</v>
      </c>
      <c r="D114" s="123">
        <v>10867</v>
      </c>
      <c r="E114" s="114">
        <v>1636382.45</v>
      </c>
      <c r="F114" s="116">
        <v>158.1</v>
      </c>
    </row>
    <row r="115" spans="1:6" x14ac:dyDescent="0.25">
      <c r="B115" s="111">
        <v>42430</v>
      </c>
      <c r="C115" s="114">
        <v>10456</v>
      </c>
      <c r="D115" s="123">
        <v>10939</v>
      </c>
      <c r="E115" s="114">
        <v>1637834.7</v>
      </c>
      <c r="F115" s="116">
        <v>156.63999999999999</v>
      </c>
    </row>
    <row r="116" spans="1:6" x14ac:dyDescent="0.25">
      <c r="B116" s="111">
        <v>42461</v>
      </c>
      <c r="C116" s="114">
        <v>10486</v>
      </c>
      <c r="D116" s="123">
        <v>10971</v>
      </c>
      <c r="E116" s="114">
        <v>1621696.13</v>
      </c>
      <c r="F116" s="116">
        <v>154.65</v>
      </c>
    </row>
    <row r="117" spans="1:6" x14ac:dyDescent="0.25">
      <c r="B117" s="111">
        <v>42491</v>
      </c>
      <c r="C117" s="114">
        <v>10566</v>
      </c>
      <c r="D117" s="123">
        <v>11037</v>
      </c>
      <c r="E117" s="114">
        <v>1637008.12</v>
      </c>
      <c r="F117" s="116">
        <v>154.93</v>
      </c>
    </row>
    <row r="118" spans="1:6" x14ac:dyDescent="0.25">
      <c r="B118" s="111">
        <v>42522</v>
      </c>
      <c r="C118" s="114">
        <v>10616</v>
      </c>
      <c r="D118" s="123">
        <v>11097</v>
      </c>
      <c r="E118" s="114">
        <v>1634200.59</v>
      </c>
      <c r="F118" s="116">
        <v>153.94</v>
      </c>
    </row>
    <row r="119" spans="1:6" x14ac:dyDescent="0.25">
      <c r="B119" s="111">
        <v>42552</v>
      </c>
      <c r="C119" s="114">
        <v>10665</v>
      </c>
      <c r="D119" s="123">
        <v>11158</v>
      </c>
      <c r="E119" s="114">
        <v>1627599.39</v>
      </c>
      <c r="F119" s="116">
        <v>152.61000000000001</v>
      </c>
    </row>
    <row r="120" spans="1:6" x14ac:dyDescent="0.25">
      <c r="B120" s="111">
        <v>42583</v>
      </c>
      <c r="C120" s="114">
        <v>10729</v>
      </c>
      <c r="D120" s="123">
        <v>11209</v>
      </c>
      <c r="E120" s="114">
        <v>1640893.12</v>
      </c>
      <c r="F120" s="116">
        <v>152.94</v>
      </c>
    </row>
    <row r="121" spans="1:6" x14ac:dyDescent="0.25">
      <c r="B121" s="111">
        <v>42614</v>
      </c>
      <c r="C121" s="114">
        <v>10796</v>
      </c>
      <c r="D121" s="123">
        <v>11281</v>
      </c>
      <c r="E121" s="114">
        <v>1653413.32</v>
      </c>
      <c r="F121" s="116">
        <v>153.15</v>
      </c>
    </row>
    <row r="122" spans="1:6" x14ac:dyDescent="0.25">
      <c r="B122" s="111">
        <v>42644</v>
      </c>
      <c r="C122" s="114">
        <v>11064</v>
      </c>
      <c r="D122" s="123">
        <v>11402</v>
      </c>
      <c r="E122" s="114">
        <v>1761440.79</v>
      </c>
      <c r="F122" s="116">
        <v>159.19999999999999</v>
      </c>
    </row>
    <row r="123" spans="1:6" x14ac:dyDescent="0.25">
      <c r="B123" s="111">
        <v>42675</v>
      </c>
      <c r="C123" s="114">
        <v>11024</v>
      </c>
      <c r="D123" s="123">
        <v>11557</v>
      </c>
      <c r="E123" s="114">
        <v>1714503.07</v>
      </c>
      <c r="F123" s="116">
        <v>155.52000000000001</v>
      </c>
    </row>
    <row r="124" spans="1:6" x14ac:dyDescent="0.25">
      <c r="B124" s="111">
        <v>42705</v>
      </c>
      <c r="C124" s="123">
        <v>11162</v>
      </c>
      <c r="D124" s="123">
        <v>11746</v>
      </c>
      <c r="E124" s="114">
        <v>1734897.11</v>
      </c>
      <c r="F124" s="116">
        <v>155.43</v>
      </c>
    </row>
    <row r="125" spans="1:6" x14ac:dyDescent="0.25">
      <c r="B125" s="118" t="s">
        <v>4</v>
      </c>
      <c r="C125" s="121"/>
      <c r="D125" s="123"/>
      <c r="E125" s="121">
        <f>SUM(E113:E124)</f>
        <v>19924325.359999999</v>
      </c>
      <c r="F125" s="120"/>
    </row>
    <row r="126" spans="1:6" x14ac:dyDescent="0.25">
      <c r="B126" s="118" t="s">
        <v>5</v>
      </c>
      <c r="C126" s="121">
        <f>AVERAGE(C113:C125)</f>
        <v>10678.083333333334</v>
      </c>
      <c r="D126" s="121">
        <f>AVERAGE(D113:D125)</f>
        <v>11168.75</v>
      </c>
      <c r="E126" s="121">
        <v>1660360</v>
      </c>
      <c r="F126" s="120">
        <v>155.5</v>
      </c>
    </row>
    <row r="127" spans="1:6" x14ac:dyDescent="0.25">
      <c r="D127" s="126"/>
    </row>
    <row r="128" spans="1:6" ht="45" x14ac:dyDescent="0.25">
      <c r="A128" s="165" t="s">
        <v>17</v>
      </c>
      <c r="B128" s="166" t="s">
        <v>0</v>
      </c>
      <c r="C128" s="167" t="s">
        <v>72</v>
      </c>
      <c r="D128" s="168" t="s">
        <v>73</v>
      </c>
      <c r="E128" s="170" t="s">
        <v>2</v>
      </c>
      <c r="F128" s="170" t="s">
        <v>74</v>
      </c>
    </row>
    <row r="129" spans="1:6" x14ac:dyDescent="0.25">
      <c r="A129" s="15"/>
      <c r="B129" s="111">
        <v>42736</v>
      </c>
      <c r="C129" s="114">
        <v>11374</v>
      </c>
      <c r="D129" s="123">
        <v>12018</v>
      </c>
      <c r="E129" s="114">
        <v>1768650.77</v>
      </c>
      <c r="F129" s="116">
        <v>155.5</v>
      </c>
    </row>
    <row r="130" spans="1:6" x14ac:dyDescent="0.25">
      <c r="A130" s="61"/>
      <c r="B130" s="111">
        <v>42767</v>
      </c>
      <c r="C130" s="114">
        <v>12412</v>
      </c>
      <c r="D130" s="123">
        <v>14461</v>
      </c>
      <c r="E130" s="114">
        <v>1907723.68</v>
      </c>
      <c r="F130" s="116">
        <v>153.69999999999999</v>
      </c>
    </row>
    <row r="131" spans="1:6" x14ac:dyDescent="0.25">
      <c r="B131" s="111">
        <v>42795</v>
      </c>
      <c r="C131" s="114">
        <v>13870</v>
      </c>
      <c r="D131" s="123">
        <v>15867</v>
      </c>
      <c r="E131" s="114">
        <v>2188997.88</v>
      </c>
      <c r="F131" s="116">
        <v>157.82</v>
      </c>
    </row>
    <row r="132" spans="1:6" x14ac:dyDescent="0.25">
      <c r="B132" s="111">
        <v>42826</v>
      </c>
      <c r="C132" s="114">
        <v>14765</v>
      </c>
      <c r="D132" s="123">
        <v>16369</v>
      </c>
      <c r="E132" s="114">
        <v>2304185</v>
      </c>
      <c r="F132" s="116">
        <v>156.06</v>
      </c>
    </row>
    <row r="133" spans="1:6" x14ac:dyDescent="0.25">
      <c r="B133" s="111">
        <v>42856</v>
      </c>
      <c r="C133" s="114">
        <v>15277</v>
      </c>
      <c r="D133" s="123">
        <v>16633</v>
      </c>
      <c r="E133" s="114">
        <v>2328871</v>
      </c>
      <c r="F133" s="116">
        <v>152.44</v>
      </c>
    </row>
    <row r="134" spans="1:6" x14ac:dyDescent="0.25">
      <c r="B134" s="111">
        <v>42887</v>
      </c>
      <c r="C134" s="114">
        <v>15667</v>
      </c>
      <c r="D134" s="123">
        <v>16964</v>
      </c>
      <c r="E134" s="114">
        <v>2363343.38</v>
      </c>
      <c r="F134" s="116">
        <v>150.84</v>
      </c>
    </row>
    <row r="135" spans="1:6" x14ac:dyDescent="0.25">
      <c r="B135" s="111">
        <v>42917</v>
      </c>
      <c r="C135" s="114">
        <v>15968</v>
      </c>
      <c r="D135" s="123">
        <v>17191</v>
      </c>
      <c r="E135" s="114">
        <v>2374431.7200000002</v>
      </c>
      <c r="F135" s="116">
        <v>148.69999999999999</v>
      </c>
    </row>
    <row r="136" spans="1:6" x14ac:dyDescent="0.25">
      <c r="B136" s="111">
        <v>42948</v>
      </c>
      <c r="C136" s="114">
        <v>16357</v>
      </c>
      <c r="D136" s="123">
        <v>17369</v>
      </c>
      <c r="E136" s="114">
        <v>2468613.0099999998</v>
      </c>
      <c r="F136" s="127">
        <f>E136/C136</f>
        <v>150.92089075013754</v>
      </c>
    </row>
    <row r="137" spans="1:6" x14ac:dyDescent="0.25">
      <c r="B137" s="111">
        <v>42979</v>
      </c>
      <c r="C137" s="114">
        <v>16460</v>
      </c>
      <c r="D137" s="123">
        <v>17501</v>
      </c>
      <c r="E137" s="114">
        <v>2482271.5</v>
      </c>
      <c r="F137" s="127">
        <f>E137/C137</f>
        <v>150.80628797083838</v>
      </c>
    </row>
    <row r="138" spans="1:6" x14ac:dyDescent="0.25">
      <c r="B138" s="111">
        <v>43009</v>
      </c>
      <c r="C138" s="114">
        <v>16592</v>
      </c>
      <c r="D138" s="123">
        <v>17708</v>
      </c>
      <c r="E138" s="114">
        <v>2503621.44</v>
      </c>
      <c r="F138" s="127">
        <f>E138/C138</f>
        <v>150.89328833172613</v>
      </c>
    </row>
    <row r="139" spans="1:6" x14ac:dyDescent="0.25">
      <c r="B139" s="111">
        <v>43040</v>
      </c>
      <c r="C139" s="114">
        <v>16756</v>
      </c>
      <c r="D139" s="123">
        <v>17817</v>
      </c>
      <c r="E139" s="114">
        <v>2528133.85</v>
      </c>
      <c r="F139" s="128">
        <v>150.88</v>
      </c>
    </row>
    <row r="140" spans="1:6" x14ac:dyDescent="0.25">
      <c r="B140" s="111">
        <v>43070</v>
      </c>
      <c r="C140" s="114">
        <v>16873</v>
      </c>
      <c r="D140" s="123">
        <v>18021</v>
      </c>
      <c r="E140" s="114">
        <v>2543479.7400000002</v>
      </c>
      <c r="F140" s="128">
        <v>150.74</v>
      </c>
    </row>
    <row r="141" spans="1:6" x14ac:dyDescent="0.25">
      <c r="B141" s="118" t="s">
        <v>4</v>
      </c>
      <c r="C141" s="121"/>
      <c r="D141" s="123"/>
      <c r="E141" s="121">
        <f>SUM(E129:E140)</f>
        <v>27762322.970000006</v>
      </c>
      <c r="F141" s="129"/>
    </row>
    <row r="142" spans="1:6" x14ac:dyDescent="0.25">
      <c r="B142" s="130" t="s">
        <v>5</v>
      </c>
      <c r="C142" s="131">
        <f>AVERAGE(C129:C140)</f>
        <v>15197.583333333334</v>
      </c>
      <c r="D142" s="132">
        <f>AVERAGE(D129:D140)</f>
        <v>16493.25</v>
      </c>
      <c r="E142" s="131">
        <f t="shared" ref="E142:F142" si="5">AVERAGE(E129:E140)</f>
        <v>2313526.914166667</v>
      </c>
      <c r="F142" s="133">
        <f t="shared" si="5"/>
        <v>152.44170558772515</v>
      </c>
    </row>
    <row r="143" spans="1:6" x14ac:dyDescent="0.25">
      <c r="B143" s="11"/>
      <c r="C143" s="12"/>
      <c r="D143" s="126"/>
      <c r="E143" s="12"/>
      <c r="F143" s="13"/>
    </row>
    <row r="144" spans="1:6" ht="45" x14ac:dyDescent="0.25">
      <c r="A144" s="171" t="s">
        <v>19</v>
      </c>
      <c r="B144" s="172" t="s">
        <v>0</v>
      </c>
      <c r="C144" s="167" t="s">
        <v>72</v>
      </c>
      <c r="D144" s="168" t="s">
        <v>73</v>
      </c>
      <c r="E144" s="167" t="s">
        <v>2</v>
      </c>
      <c r="F144" s="170" t="s">
        <v>74</v>
      </c>
    </row>
    <row r="145" spans="1:11" x14ac:dyDescent="0.25">
      <c r="A145" s="15"/>
      <c r="B145" s="134">
        <v>43101</v>
      </c>
      <c r="C145" s="135">
        <v>15607</v>
      </c>
      <c r="D145" s="132">
        <v>16647</v>
      </c>
      <c r="E145" s="136">
        <v>2312110.9900000002</v>
      </c>
      <c r="F145" s="137">
        <v>148.15</v>
      </c>
    </row>
    <row r="146" spans="1:11" x14ac:dyDescent="0.25">
      <c r="A146" s="61"/>
      <c r="B146" s="111">
        <v>43132</v>
      </c>
      <c r="C146" s="114">
        <v>15383</v>
      </c>
      <c r="D146" s="123">
        <v>16430</v>
      </c>
      <c r="E146" s="138">
        <v>2290548.44</v>
      </c>
      <c r="F146" s="139">
        <v>148.9</v>
      </c>
    </row>
    <row r="147" spans="1:11" x14ac:dyDescent="0.25">
      <c r="B147" s="111">
        <v>43160</v>
      </c>
      <c r="C147" s="114">
        <v>15194</v>
      </c>
      <c r="D147" s="123">
        <v>16282</v>
      </c>
      <c r="E147" s="138">
        <v>2270324.59</v>
      </c>
      <c r="F147" s="128">
        <v>149.41999999999999</v>
      </c>
    </row>
    <row r="148" spans="1:11" x14ac:dyDescent="0.25">
      <c r="B148" s="111">
        <v>43191</v>
      </c>
      <c r="C148" s="114">
        <v>15428</v>
      </c>
      <c r="D148" s="123">
        <v>16571</v>
      </c>
      <c r="E148" s="138">
        <v>2297339.67</v>
      </c>
      <c r="F148" s="128">
        <v>148.91</v>
      </c>
    </row>
    <row r="149" spans="1:11" x14ac:dyDescent="0.25">
      <c r="B149" s="111">
        <v>43221</v>
      </c>
      <c r="C149" s="114">
        <v>16707</v>
      </c>
      <c r="D149" s="123">
        <v>17821</v>
      </c>
      <c r="E149" s="138">
        <v>2431017.13</v>
      </c>
      <c r="F149" s="116">
        <v>145.51</v>
      </c>
      <c r="K149" s="140"/>
    </row>
    <row r="150" spans="1:11" x14ac:dyDescent="0.25">
      <c r="B150" s="111">
        <v>43252</v>
      </c>
      <c r="C150" s="114">
        <v>17398</v>
      </c>
      <c r="D150" s="123">
        <v>18567</v>
      </c>
      <c r="E150" s="138">
        <v>2761462.84</v>
      </c>
      <c r="F150" s="116">
        <v>158.72</v>
      </c>
      <c r="K150" s="141"/>
    </row>
    <row r="151" spans="1:11" x14ac:dyDescent="0.25">
      <c r="B151" s="111">
        <v>43282</v>
      </c>
      <c r="C151" s="114">
        <v>17931</v>
      </c>
      <c r="D151" s="123">
        <v>19215</v>
      </c>
      <c r="E151" s="138">
        <v>2838102.64</v>
      </c>
      <c r="F151" s="116">
        <v>158.28</v>
      </c>
    </row>
    <row r="152" spans="1:11" x14ac:dyDescent="0.25">
      <c r="B152" s="111">
        <v>43313</v>
      </c>
      <c r="C152" s="114">
        <v>18340</v>
      </c>
      <c r="D152" s="123">
        <v>19700</v>
      </c>
      <c r="E152" s="114">
        <v>2988975.6</v>
      </c>
      <c r="F152" s="127">
        <v>162.97999999999999</v>
      </c>
    </row>
    <row r="153" spans="1:11" x14ac:dyDescent="0.25">
      <c r="B153" s="111">
        <v>43344</v>
      </c>
      <c r="C153" s="114">
        <v>18666</v>
      </c>
      <c r="D153" s="123">
        <v>19969</v>
      </c>
      <c r="E153" s="114">
        <v>3056215.3</v>
      </c>
      <c r="F153" s="142">
        <v>163.72999999999999</v>
      </c>
    </row>
    <row r="154" spans="1:11" x14ac:dyDescent="0.25">
      <c r="B154" s="111">
        <v>43374</v>
      </c>
      <c r="C154" s="114">
        <v>18784</v>
      </c>
      <c r="D154" s="123">
        <v>20161</v>
      </c>
      <c r="E154" s="114">
        <v>3088003.02</v>
      </c>
      <c r="F154" s="143">
        <v>164.4</v>
      </c>
    </row>
    <row r="155" spans="1:11" x14ac:dyDescent="0.25">
      <c r="B155" s="111">
        <v>43405</v>
      </c>
      <c r="C155" s="114">
        <v>19076</v>
      </c>
      <c r="D155" s="123">
        <v>20468</v>
      </c>
      <c r="E155" s="114">
        <v>3150272.35</v>
      </c>
      <c r="F155" s="144">
        <v>165.14</v>
      </c>
    </row>
    <row r="156" spans="1:11" x14ac:dyDescent="0.25">
      <c r="B156" s="111">
        <v>43435</v>
      </c>
      <c r="C156" s="114">
        <v>19376</v>
      </c>
      <c r="D156" s="123">
        <v>20740</v>
      </c>
      <c r="E156" s="114">
        <v>3209351.92</v>
      </c>
      <c r="F156" s="145">
        <f>E156/C156</f>
        <v>165.6354211395541</v>
      </c>
      <c r="I156" s="146" t="s">
        <v>22</v>
      </c>
      <c r="J156" s="146" t="s">
        <v>23</v>
      </c>
    </row>
    <row r="157" spans="1:11" x14ac:dyDescent="0.25">
      <c r="B157" s="118" t="s">
        <v>4</v>
      </c>
      <c r="C157" s="121"/>
      <c r="D157" s="132"/>
      <c r="E157" s="114">
        <f>SUM(E145:E156)</f>
        <v>32693724.490000002</v>
      </c>
      <c r="F157" s="147"/>
    </row>
    <row r="158" spans="1:11" x14ac:dyDescent="0.25">
      <c r="B158" s="130" t="s">
        <v>5</v>
      </c>
      <c r="C158" s="131">
        <f>AVERAGE(C145:C156)</f>
        <v>17324.166666666668</v>
      </c>
      <c r="D158" s="132">
        <f>AVERAGE(D145:D156)</f>
        <v>18547.583333333332</v>
      </c>
      <c r="E158" s="131">
        <f t="shared" ref="E158:F158" si="6">AVERAGE(E145:E156)</f>
        <v>2724477.0408333335</v>
      </c>
      <c r="F158" s="133">
        <f t="shared" si="6"/>
        <v>156.64795176162954</v>
      </c>
    </row>
    <row r="159" spans="1:11" x14ac:dyDescent="0.25">
      <c r="B159" s="11"/>
      <c r="C159" s="12"/>
      <c r="D159" s="126"/>
      <c r="E159" s="12"/>
      <c r="F159" s="148"/>
    </row>
    <row r="160" spans="1:11" ht="45" x14ac:dyDescent="0.25">
      <c r="A160" s="165" t="s">
        <v>24</v>
      </c>
      <c r="B160" s="172" t="s">
        <v>0</v>
      </c>
      <c r="C160" s="167" t="s">
        <v>72</v>
      </c>
      <c r="D160" s="168" t="s">
        <v>73</v>
      </c>
      <c r="E160" s="167" t="s">
        <v>2</v>
      </c>
      <c r="F160" s="170" t="s">
        <v>74</v>
      </c>
    </row>
    <row r="161" spans="1:6" x14ac:dyDescent="0.25">
      <c r="B161" s="134">
        <v>43466</v>
      </c>
      <c r="C161" s="114">
        <v>18328</v>
      </c>
      <c r="D161" s="114">
        <v>19618</v>
      </c>
      <c r="E161" s="114">
        <v>3178469.52</v>
      </c>
      <c r="F161" s="127">
        <v>173.42</v>
      </c>
    </row>
    <row r="162" spans="1:6" x14ac:dyDescent="0.25">
      <c r="B162" s="111">
        <v>43497</v>
      </c>
      <c r="C162" s="114">
        <v>17634</v>
      </c>
      <c r="D162" s="114">
        <v>18987</v>
      </c>
      <c r="E162" s="114">
        <v>3045235.95</v>
      </c>
      <c r="F162" s="127">
        <v>172.69</v>
      </c>
    </row>
    <row r="163" spans="1:6" x14ac:dyDescent="0.25">
      <c r="B163" s="111">
        <v>43525</v>
      </c>
      <c r="C163" s="114">
        <v>18120</v>
      </c>
      <c r="D163" s="114">
        <v>19511</v>
      </c>
      <c r="E163" s="114">
        <v>3115162.23</v>
      </c>
      <c r="F163" s="127">
        <v>171.92</v>
      </c>
    </row>
    <row r="164" spans="1:6" x14ac:dyDescent="0.25">
      <c r="B164" s="111">
        <v>43556</v>
      </c>
      <c r="C164" s="114">
        <v>18288</v>
      </c>
      <c r="D164" s="114">
        <v>19711</v>
      </c>
      <c r="E164" s="114">
        <v>3130198.74</v>
      </c>
      <c r="F164" s="127">
        <v>171.16</v>
      </c>
    </row>
    <row r="165" spans="1:6" x14ac:dyDescent="0.25">
      <c r="B165" s="111">
        <v>43586</v>
      </c>
      <c r="C165" s="114">
        <v>18566</v>
      </c>
      <c r="D165" s="114">
        <v>20015</v>
      </c>
      <c r="E165" s="114">
        <v>3168690.11</v>
      </c>
      <c r="F165" s="127">
        <v>170.67</v>
      </c>
    </row>
    <row r="166" spans="1:6" x14ac:dyDescent="0.25">
      <c r="B166" s="111">
        <v>43617</v>
      </c>
      <c r="C166" s="114">
        <v>18783</v>
      </c>
      <c r="D166" s="114">
        <v>20253</v>
      </c>
      <c r="E166" s="114">
        <v>3185093.04</v>
      </c>
      <c r="F166" s="127">
        <v>169.57</v>
      </c>
    </row>
    <row r="167" spans="1:6" x14ac:dyDescent="0.25">
      <c r="B167" s="111">
        <v>43647</v>
      </c>
      <c r="C167" s="114">
        <v>19002</v>
      </c>
      <c r="D167" s="114">
        <v>20498</v>
      </c>
      <c r="E167" s="114">
        <v>3214490.63</v>
      </c>
      <c r="F167" s="127">
        <v>169.17</v>
      </c>
    </row>
    <row r="168" spans="1:6" x14ac:dyDescent="0.25">
      <c r="B168" s="111">
        <v>43678</v>
      </c>
      <c r="C168" s="114">
        <v>19234</v>
      </c>
      <c r="D168" s="114">
        <v>20753</v>
      </c>
      <c r="E168" s="114">
        <v>3384620.1</v>
      </c>
      <c r="F168" s="127">
        <v>175.97</v>
      </c>
    </row>
    <row r="169" spans="1:6" x14ac:dyDescent="0.25">
      <c r="B169" s="111">
        <v>43709</v>
      </c>
      <c r="C169" s="114">
        <v>19365</v>
      </c>
      <c r="D169" s="114">
        <v>20916</v>
      </c>
      <c r="E169" s="114">
        <v>3401693.78</v>
      </c>
      <c r="F169" s="127">
        <v>175.66</v>
      </c>
    </row>
    <row r="170" spans="1:6" x14ac:dyDescent="0.25">
      <c r="B170" s="111">
        <v>43739</v>
      </c>
      <c r="C170" s="114">
        <v>19512</v>
      </c>
      <c r="D170" s="114">
        <v>21065</v>
      </c>
      <c r="E170" s="114">
        <v>3415607.32</v>
      </c>
      <c r="F170" s="127">
        <v>175.05</v>
      </c>
    </row>
    <row r="171" spans="1:6" x14ac:dyDescent="0.25">
      <c r="B171" s="111">
        <v>43770</v>
      </c>
      <c r="C171" s="114">
        <v>19785</v>
      </c>
      <c r="D171" s="114">
        <v>21371</v>
      </c>
      <c r="E171" s="114">
        <v>3451717.57</v>
      </c>
      <c r="F171" s="127">
        <v>174.46</v>
      </c>
    </row>
    <row r="172" spans="1:6" x14ac:dyDescent="0.25">
      <c r="B172" s="111">
        <v>43800</v>
      </c>
      <c r="C172" s="114">
        <v>19937</v>
      </c>
      <c r="D172" s="114">
        <v>21549</v>
      </c>
      <c r="E172" s="114">
        <v>3470686.17</v>
      </c>
      <c r="F172" s="127">
        <v>174.08</v>
      </c>
    </row>
    <row r="173" spans="1:6" x14ac:dyDescent="0.25">
      <c r="B173" s="118" t="s">
        <v>4</v>
      </c>
      <c r="C173" s="121"/>
      <c r="D173" s="123"/>
      <c r="E173" s="121">
        <f>SUM(E161:E172)</f>
        <v>39161665.160000004</v>
      </c>
      <c r="F173" s="129"/>
    </row>
    <row r="174" spans="1:6" x14ac:dyDescent="0.25">
      <c r="B174" s="118" t="s">
        <v>5</v>
      </c>
      <c r="C174" s="121">
        <f>AVERAGE(C161:C172)</f>
        <v>18879.5</v>
      </c>
      <c r="D174" s="123">
        <f>AVERAGE(D161:D172)</f>
        <v>20353.916666666668</v>
      </c>
      <c r="E174" s="121">
        <f>AVERAGE(E161:E172)</f>
        <v>3263472.0966666671</v>
      </c>
      <c r="F174" s="129">
        <f>AVERAGE(F161:F172)</f>
        <v>172.81833333333336</v>
      </c>
    </row>
    <row r="176" spans="1:6" ht="45" x14ac:dyDescent="0.25">
      <c r="A176" s="165" t="s">
        <v>95</v>
      </c>
      <c r="B176" s="172" t="s">
        <v>0</v>
      </c>
      <c r="C176" s="167" t="s">
        <v>72</v>
      </c>
      <c r="D176" s="168" t="s">
        <v>73</v>
      </c>
      <c r="E176" s="167" t="s">
        <v>2</v>
      </c>
      <c r="F176" s="170" t="s">
        <v>74</v>
      </c>
    </row>
    <row r="177" spans="2:11" x14ac:dyDescent="0.25">
      <c r="B177" s="134">
        <v>43831</v>
      </c>
      <c r="C177" s="114">
        <v>19627</v>
      </c>
      <c r="D177" s="114">
        <v>21238</v>
      </c>
      <c r="E177" s="114">
        <v>3404921.46</v>
      </c>
      <c r="F177" s="142">
        <v>173.48</v>
      </c>
      <c r="H177" s="149" t="s">
        <v>32</v>
      </c>
      <c r="I177" s="149" t="s">
        <v>33</v>
      </c>
      <c r="J177" s="149" t="s">
        <v>34</v>
      </c>
      <c r="K177" s="149" t="s">
        <v>35</v>
      </c>
    </row>
    <row r="178" spans="2:11" x14ac:dyDescent="0.25">
      <c r="B178" s="111">
        <v>43862</v>
      </c>
      <c r="C178" s="114">
        <v>20170</v>
      </c>
      <c r="D178" s="114">
        <v>21837</v>
      </c>
      <c r="E178" s="114">
        <v>3482494.6</v>
      </c>
      <c r="F178" s="142">
        <v>172.66</v>
      </c>
      <c r="H178" s="151" t="s">
        <v>91</v>
      </c>
      <c r="I178" s="151" t="s">
        <v>90</v>
      </c>
      <c r="J178" s="151" t="s">
        <v>92</v>
      </c>
      <c r="K178" s="151" t="s">
        <v>93</v>
      </c>
    </row>
    <row r="179" spans="2:11" x14ac:dyDescent="0.25">
      <c r="B179" s="111">
        <v>43891</v>
      </c>
      <c r="C179" s="114">
        <v>20520</v>
      </c>
      <c r="D179" s="114">
        <v>22231</v>
      </c>
      <c r="E179" s="114">
        <v>3531015.43</v>
      </c>
      <c r="F179" s="142">
        <v>172.08</v>
      </c>
      <c r="G179" s="150"/>
    </row>
    <row r="180" spans="2:11" x14ac:dyDescent="0.25">
      <c r="B180" s="111">
        <v>43922</v>
      </c>
      <c r="C180" s="114">
        <v>20790</v>
      </c>
      <c r="D180" s="114">
        <v>22518</v>
      </c>
      <c r="E180" s="114">
        <v>3561460.42</v>
      </c>
      <c r="F180" s="142">
        <v>171.31</v>
      </c>
    </row>
    <row r="181" spans="2:11" x14ac:dyDescent="0.25">
      <c r="B181" s="111">
        <v>43952</v>
      </c>
      <c r="C181" s="114">
        <v>20952</v>
      </c>
      <c r="D181" s="114">
        <v>22688</v>
      </c>
      <c r="E181" s="114">
        <v>3577101.59</v>
      </c>
      <c r="F181" s="142">
        <v>170.73</v>
      </c>
    </row>
    <row r="182" spans="2:11" x14ac:dyDescent="0.25">
      <c r="B182" s="111">
        <v>43983</v>
      </c>
      <c r="C182" s="114">
        <v>20681</v>
      </c>
      <c r="D182" s="114">
        <v>22412</v>
      </c>
      <c r="E182" s="114">
        <v>3522173.72</v>
      </c>
      <c r="F182" s="142">
        <v>170.31</v>
      </c>
    </row>
    <row r="183" spans="2:11" x14ac:dyDescent="0.25">
      <c r="B183" s="111">
        <v>44013</v>
      </c>
      <c r="C183" s="114">
        <v>20689</v>
      </c>
      <c r="D183" s="114">
        <v>22412</v>
      </c>
      <c r="E183" s="114">
        <v>3511834.64</v>
      </c>
      <c r="F183" s="142">
        <v>169.74</v>
      </c>
    </row>
    <row r="184" spans="2:11" x14ac:dyDescent="0.25">
      <c r="B184" s="111">
        <v>44044</v>
      </c>
      <c r="C184" s="114">
        <v>20777</v>
      </c>
      <c r="D184" s="114">
        <v>22511</v>
      </c>
      <c r="E184" s="114">
        <v>3524507.61</v>
      </c>
      <c r="F184" s="142">
        <v>169.64</v>
      </c>
    </row>
  </sheetData>
  <pageMargins left="0.7" right="0.7" top="0.75" bottom="0.75" header="0.3" footer="0.3"/>
  <pageSetup paperSize="9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opLeftCell="A10" workbookViewId="0">
      <selection activeCell="L110" sqref="L110"/>
    </sheetView>
  </sheetViews>
  <sheetFormatPr defaultRowHeight="15" x14ac:dyDescent="0.25"/>
  <cols>
    <col min="1" max="1" width="10.42578125" style="57" bestFit="1" customWidth="1"/>
    <col min="2" max="2" width="17.28515625" style="14" bestFit="1" customWidth="1"/>
    <col min="3" max="3" width="10.7109375" style="14" bestFit="1" customWidth="1"/>
    <col min="4" max="4" width="13.85546875" style="14" bestFit="1" customWidth="1"/>
    <col min="5" max="5" width="11.42578125" style="14" bestFit="1" customWidth="1"/>
    <col min="6" max="6" width="15" style="14" bestFit="1" customWidth="1"/>
    <col min="7" max="7" width="14.140625" style="14" bestFit="1" customWidth="1"/>
    <col min="8" max="8" width="11.28515625" style="14" bestFit="1" customWidth="1"/>
    <col min="9" max="9" width="10.42578125" style="14" bestFit="1" customWidth="1"/>
    <col min="10" max="10" width="14.85546875" style="14" bestFit="1" customWidth="1"/>
    <col min="11" max="11" width="14" style="14" bestFit="1" customWidth="1"/>
    <col min="12" max="16384" width="9.140625" style="14"/>
  </cols>
  <sheetData>
    <row r="1" spans="1:11" x14ac:dyDescent="0.25">
      <c r="A1" s="89" t="s">
        <v>0</v>
      </c>
      <c r="B1" s="89" t="s">
        <v>26</v>
      </c>
      <c r="C1" s="89" t="s">
        <v>27</v>
      </c>
      <c r="D1" s="89" t="s">
        <v>28</v>
      </c>
      <c r="E1" s="89" t="s">
        <v>29</v>
      </c>
      <c r="F1" s="89" t="s">
        <v>30</v>
      </c>
      <c r="G1" s="89" t="s">
        <v>31</v>
      </c>
      <c r="H1" s="89" t="s">
        <v>32</v>
      </c>
      <c r="I1" s="89" t="s">
        <v>33</v>
      </c>
      <c r="J1" s="89" t="s">
        <v>34</v>
      </c>
      <c r="K1" s="89" t="s">
        <v>35</v>
      </c>
    </row>
    <row r="2" spans="1:11" x14ac:dyDescent="0.25">
      <c r="A2" s="155" t="s">
        <v>97</v>
      </c>
      <c r="B2" s="156">
        <v>221391.38</v>
      </c>
      <c r="C2" s="157">
        <v>418</v>
      </c>
      <c r="D2" s="156">
        <v>529.64</v>
      </c>
      <c r="E2" s="157">
        <v>418</v>
      </c>
      <c r="F2" s="157">
        <v>123</v>
      </c>
      <c r="G2" s="157">
        <v>295</v>
      </c>
      <c r="H2" s="157">
        <v>406</v>
      </c>
      <c r="I2" s="157">
        <v>12</v>
      </c>
      <c r="J2" s="157">
        <v>122</v>
      </c>
      <c r="K2" s="157">
        <v>284</v>
      </c>
    </row>
    <row r="3" spans="1:11" x14ac:dyDescent="0.25">
      <c r="A3" s="155" t="s">
        <v>98</v>
      </c>
      <c r="B3" s="156">
        <v>212930.31</v>
      </c>
      <c r="C3" s="157">
        <v>402</v>
      </c>
      <c r="D3" s="156">
        <v>529.67999999999995</v>
      </c>
      <c r="E3" s="157">
        <v>402</v>
      </c>
      <c r="F3" s="157">
        <v>126</v>
      </c>
      <c r="G3" s="157">
        <v>276</v>
      </c>
      <c r="H3" s="157">
        <v>384</v>
      </c>
      <c r="I3" s="157">
        <v>18</v>
      </c>
      <c r="J3" s="157">
        <v>123</v>
      </c>
      <c r="K3" s="157">
        <v>261</v>
      </c>
    </row>
    <row r="4" spans="1:11" x14ac:dyDescent="0.25">
      <c r="A4" s="155" t="s">
        <v>99</v>
      </c>
      <c r="B4" s="156">
        <v>249627.38</v>
      </c>
      <c r="C4" s="157">
        <v>471</v>
      </c>
      <c r="D4" s="156">
        <v>529.99</v>
      </c>
      <c r="E4" s="157">
        <v>471</v>
      </c>
      <c r="F4" s="157">
        <v>134</v>
      </c>
      <c r="G4" s="157">
        <v>337</v>
      </c>
      <c r="H4" s="157">
        <v>446</v>
      </c>
      <c r="I4" s="157">
        <v>25</v>
      </c>
      <c r="J4" s="157">
        <v>130</v>
      </c>
      <c r="K4" s="157">
        <v>316</v>
      </c>
    </row>
    <row r="5" spans="1:11" x14ac:dyDescent="0.25">
      <c r="A5" s="155" t="s">
        <v>100</v>
      </c>
      <c r="B5" s="156">
        <v>214668.59</v>
      </c>
      <c r="C5" s="157">
        <v>405</v>
      </c>
      <c r="D5" s="156">
        <v>530.04999999999995</v>
      </c>
      <c r="E5" s="157">
        <v>405</v>
      </c>
      <c r="F5" s="157">
        <v>102</v>
      </c>
      <c r="G5" s="157">
        <v>303</v>
      </c>
      <c r="H5" s="157">
        <v>385</v>
      </c>
      <c r="I5" s="157">
        <v>20</v>
      </c>
      <c r="J5" s="157">
        <v>97</v>
      </c>
      <c r="K5" s="157">
        <v>288</v>
      </c>
    </row>
    <row r="6" spans="1:11" x14ac:dyDescent="0.25">
      <c r="A6" s="155" t="s">
        <v>101</v>
      </c>
      <c r="B6" s="156">
        <v>202312.01</v>
      </c>
      <c r="C6" s="157">
        <v>382</v>
      </c>
      <c r="D6" s="156">
        <v>529.61</v>
      </c>
      <c r="E6" s="157">
        <v>382</v>
      </c>
      <c r="F6" s="157">
        <v>115</v>
      </c>
      <c r="G6" s="157">
        <v>267</v>
      </c>
      <c r="H6" s="157">
        <v>360</v>
      </c>
      <c r="I6" s="157">
        <v>22</v>
      </c>
      <c r="J6" s="157">
        <v>111</v>
      </c>
      <c r="K6" s="157">
        <v>249</v>
      </c>
    </row>
    <row r="7" spans="1:11" x14ac:dyDescent="0.25">
      <c r="A7" s="155" t="s">
        <v>102</v>
      </c>
      <c r="B7" s="156">
        <v>191836.62</v>
      </c>
      <c r="C7" s="157">
        <v>363</v>
      </c>
      <c r="D7" s="156">
        <v>528.48</v>
      </c>
      <c r="E7" s="157">
        <v>363</v>
      </c>
      <c r="F7" s="157">
        <v>114</v>
      </c>
      <c r="G7" s="157">
        <v>249</v>
      </c>
      <c r="H7" s="157">
        <v>340</v>
      </c>
      <c r="I7" s="157">
        <v>23</v>
      </c>
      <c r="J7" s="157">
        <v>111</v>
      </c>
      <c r="K7" s="157">
        <v>229</v>
      </c>
    </row>
    <row r="8" spans="1:11" x14ac:dyDescent="0.25">
      <c r="A8" s="155" t="s">
        <v>103</v>
      </c>
      <c r="B8" s="156">
        <v>215358.64</v>
      </c>
      <c r="C8" s="157">
        <v>406</v>
      </c>
      <c r="D8" s="156">
        <v>530.44000000000005</v>
      </c>
      <c r="E8" s="157">
        <v>406</v>
      </c>
      <c r="F8" s="157">
        <v>104</v>
      </c>
      <c r="G8" s="157">
        <v>302</v>
      </c>
      <c r="H8" s="157">
        <v>386</v>
      </c>
      <c r="I8" s="157">
        <v>20</v>
      </c>
      <c r="J8" s="157">
        <v>100</v>
      </c>
      <c r="K8" s="157">
        <v>286</v>
      </c>
    </row>
    <row r="9" spans="1:11" x14ac:dyDescent="0.25">
      <c r="A9" s="155" t="s">
        <v>104</v>
      </c>
      <c r="B9" s="156">
        <v>229569.29</v>
      </c>
      <c r="C9" s="157">
        <v>428</v>
      </c>
      <c r="D9" s="156">
        <v>536.38</v>
      </c>
      <c r="E9" s="157">
        <v>428</v>
      </c>
      <c r="F9" s="157">
        <v>126</v>
      </c>
      <c r="G9" s="157">
        <v>302</v>
      </c>
      <c r="H9" s="157">
        <v>410</v>
      </c>
      <c r="I9" s="157">
        <v>18</v>
      </c>
      <c r="J9" s="157">
        <v>120</v>
      </c>
      <c r="K9" s="157">
        <v>290</v>
      </c>
    </row>
    <row r="10" spans="1:11" x14ac:dyDescent="0.25">
      <c r="A10" s="155" t="s">
        <v>105</v>
      </c>
      <c r="B10" s="156">
        <v>222734.48</v>
      </c>
      <c r="C10" s="157">
        <v>414</v>
      </c>
      <c r="D10" s="156">
        <v>538.01</v>
      </c>
      <c r="E10" s="157">
        <v>414</v>
      </c>
      <c r="F10" s="157">
        <v>117</v>
      </c>
      <c r="G10" s="157">
        <v>297</v>
      </c>
      <c r="H10" s="157">
        <v>393</v>
      </c>
      <c r="I10" s="157">
        <v>21</v>
      </c>
      <c r="J10" s="157">
        <v>109</v>
      </c>
      <c r="K10" s="157">
        <v>284</v>
      </c>
    </row>
    <row r="11" spans="1:11" x14ac:dyDescent="0.25">
      <c r="A11" s="155" t="s">
        <v>106</v>
      </c>
      <c r="B11" s="156">
        <v>258494.06</v>
      </c>
      <c r="C11" s="157">
        <v>481</v>
      </c>
      <c r="D11" s="156">
        <v>537.41</v>
      </c>
      <c r="E11" s="157">
        <v>481</v>
      </c>
      <c r="F11" s="157">
        <v>137</v>
      </c>
      <c r="G11" s="157">
        <v>344</v>
      </c>
      <c r="H11" s="157">
        <v>460</v>
      </c>
      <c r="I11" s="157">
        <v>21</v>
      </c>
      <c r="J11" s="157">
        <v>135</v>
      </c>
      <c r="K11" s="157">
        <v>325</v>
      </c>
    </row>
    <row r="12" spans="1:11" x14ac:dyDescent="0.25">
      <c r="A12" s="155" t="s">
        <v>107</v>
      </c>
      <c r="B12" s="156">
        <v>234778.71</v>
      </c>
      <c r="C12" s="157">
        <v>437</v>
      </c>
      <c r="D12" s="156">
        <v>537.25</v>
      </c>
      <c r="E12" s="157">
        <v>437</v>
      </c>
      <c r="F12" s="157">
        <v>117</v>
      </c>
      <c r="G12" s="157">
        <v>320</v>
      </c>
      <c r="H12" s="157">
        <v>418</v>
      </c>
      <c r="I12" s="157">
        <v>19</v>
      </c>
      <c r="J12" s="157">
        <v>114</v>
      </c>
      <c r="K12" s="157">
        <v>304</v>
      </c>
    </row>
    <row r="13" spans="1:11" x14ac:dyDescent="0.25">
      <c r="A13" s="155" t="s">
        <v>108</v>
      </c>
      <c r="B13" s="156">
        <v>246489.48</v>
      </c>
      <c r="C13" s="157">
        <v>459</v>
      </c>
      <c r="D13" s="156">
        <v>537.01</v>
      </c>
      <c r="E13" s="157">
        <v>459</v>
      </c>
      <c r="F13" s="157">
        <v>126</v>
      </c>
      <c r="G13" s="157">
        <v>333</v>
      </c>
      <c r="H13" s="157">
        <v>430</v>
      </c>
      <c r="I13" s="157">
        <v>29</v>
      </c>
      <c r="J13" s="157">
        <v>120</v>
      </c>
      <c r="K13" s="157">
        <v>310</v>
      </c>
    </row>
    <row r="14" spans="1:11" x14ac:dyDescent="0.25">
      <c r="A14" s="101" t="s">
        <v>4</v>
      </c>
      <c r="B14" s="102">
        <f>SUM(B2:B13)</f>
        <v>2700190.95</v>
      </c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11" x14ac:dyDescent="0.25">
      <c r="A15" s="101" t="s">
        <v>5</v>
      </c>
      <c r="B15" s="102">
        <f t="shared" ref="B15:K15" si="0">AVERAGE(B2:B13)</f>
        <v>225015.91250000001</v>
      </c>
      <c r="C15" s="92">
        <f t="shared" si="0"/>
        <v>422.16666666666669</v>
      </c>
      <c r="D15" s="91">
        <f t="shared" si="0"/>
        <v>532.82916666666665</v>
      </c>
      <c r="E15" s="92">
        <f t="shared" si="0"/>
        <v>422.16666666666669</v>
      </c>
      <c r="F15" s="92">
        <f t="shared" si="0"/>
        <v>120.08333333333333</v>
      </c>
      <c r="G15" s="92">
        <f t="shared" si="0"/>
        <v>302.08333333333331</v>
      </c>
      <c r="H15" s="92">
        <f t="shared" si="0"/>
        <v>401.5</v>
      </c>
      <c r="I15" s="92">
        <f t="shared" si="0"/>
        <v>20.666666666666668</v>
      </c>
      <c r="J15" s="92">
        <f t="shared" si="0"/>
        <v>116</v>
      </c>
      <c r="K15" s="92">
        <f t="shared" si="0"/>
        <v>285.5</v>
      </c>
    </row>
    <row r="18" spans="1:11" x14ac:dyDescent="0.25">
      <c r="A18" s="23" t="s">
        <v>0</v>
      </c>
      <c r="B18" s="23" t="s">
        <v>26</v>
      </c>
      <c r="C18" s="23" t="s">
        <v>27</v>
      </c>
      <c r="D18" s="23" t="s">
        <v>28</v>
      </c>
      <c r="E18" s="23" t="s">
        <v>29</v>
      </c>
      <c r="F18" s="23" t="s">
        <v>30</v>
      </c>
      <c r="G18" s="23" t="s">
        <v>31</v>
      </c>
      <c r="H18" s="23" t="s">
        <v>32</v>
      </c>
      <c r="I18" s="23" t="s">
        <v>33</v>
      </c>
      <c r="J18" s="23" t="s">
        <v>34</v>
      </c>
      <c r="K18" s="23" t="s">
        <v>35</v>
      </c>
    </row>
    <row r="19" spans="1:11" x14ac:dyDescent="0.25">
      <c r="A19" s="58">
        <v>42005</v>
      </c>
      <c r="B19" s="87">
        <v>301444.67</v>
      </c>
      <c r="C19" s="25">
        <v>560</v>
      </c>
      <c r="D19" s="24">
        <v>538.29</v>
      </c>
      <c r="E19" s="25">
        <v>560</v>
      </c>
      <c r="F19" s="25">
        <v>172</v>
      </c>
      <c r="G19" s="25">
        <v>388</v>
      </c>
      <c r="H19" s="25">
        <v>534</v>
      </c>
      <c r="I19" s="25">
        <v>26</v>
      </c>
      <c r="J19" s="25">
        <v>164</v>
      </c>
      <c r="K19" s="25">
        <v>370</v>
      </c>
    </row>
    <row r="20" spans="1:11" x14ac:dyDescent="0.25">
      <c r="A20" s="59">
        <v>42036</v>
      </c>
      <c r="B20" s="87">
        <v>268140.73</v>
      </c>
      <c r="C20" s="25">
        <v>500</v>
      </c>
      <c r="D20" s="24">
        <v>536.28</v>
      </c>
      <c r="E20" s="25">
        <v>500</v>
      </c>
      <c r="F20" s="25">
        <v>143</v>
      </c>
      <c r="G20" s="25">
        <v>357</v>
      </c>
      <c r="H20" s="25">
        <v>481</v>
      </c>
      <c r="I20" s="25">
        <v>19</v>
      </c>
      <c r="J20" s="25">
        <v>142</v>
      </c>
      <c r="K20" s="25">
        <v>339</v>
      </c>
    </row>
    <row r="21" spans="1:11" x14ac:dyDescent="0.25">
      <c r="A21" s="59">
        <v>42064</v>
      </c>
      <c r="B21" s="87">
        <v>290866.78999999998</v>
      </c>
      <c r="C21" s="25">
        <v>543</v>
      </c>
      <c r="D21" s="24">
        <v>535.66999999999996</v>
      </c>
      <c r="E21" s="25">
        <v>543</v>
      </c>
      <c r="F21" s="25">
        <v>164</v>
      </c>
      <c r="G21" s="25">
        <v>379</v>
      </c>
      <c r="H21" s="25">
        <v>516</v>
      </c>
      <c r="I21" s="25">
        <v>27</v>
      </c>
      <c r="J21" s="25">
        <v>159</v>
      </c>
      <c r="K21" s="25">
        <v>357</v>
      </c>
    </row>
    <row r="22" spans="1:11" x14ac:dyDescent="0.25">
      <c r="A22" s="59">
        <v>42095</v>
      </c>
      <c r="B22" s="87">
        <v>296296.26</v>
      </c>
      <c r="C22" s="25">
        <v>552</v>
      </c>
      <c r="D22" s="24">
        <v>536.77</v>
      </c>
      <c r="E22" s="25">
        <v>552</v>
      </c>
      <c r="F22" s="25">
        <v>137</v>
      </c>
      <c r="G22" s="25">
        <v>415</v>
      </c>
      <c r="H22" s="25">
        <v>539</v>
      </c>
      <c r="I22" s="25">
        <v>13</v>
      </c>
      <c r="J22" s="25">
        <v>137</v>
      </c>
      <c r="K22" s="25">
        <v>402</v>
      </c>
    </row>
    <row r="23" spans="1:11" x14ac:dyDescent="0.25">
      <c r="A23" s="59">
        <v>42125</v>
      </c>
      <c r="B23" s="87">
        <v>236986.75</v>
      </c>
      <c r="C23" s="25">
        <v>441</v>
      </c>
      <c r="D23" s="24">
        <v>537.38</v>
      </c>
      <c r="E23" s="25">
        <v>441</v>
      </c>
      <c r="F23" s="25">
        <v>127</v>
      </c>
      <c r="G23" s="25">
        <v>314</v>
      </c>
      <c r="H23" s="25">
        <v>417</v>
      </c>
      <c r="I23" s="25">
        <v>24</v>
      </c>
      <c r="J23" s="25">
        <v>122</v>
      </c>
      <c r="K23" s="25">
        <v>295</v>
      </c>
    </row>
    <row r="24" spans="1:11" x14ac:dyDescent="0.25">
      <c r="A24" s="59">
        <v>42156</v>
      </c>
      <c r="B24" s="87">
        <v>228296.38</v>
      </c>
      <c r="C24" s="25">
        <v>427</v>
      </c>
      <c r="D24" s="24">
        <v>534.65</v>
      </c>
      <c r="E24" s="25">
        <v>427</v>
      </c>
      <c r="F24" s="25">
        <v>135</v>
      </c>
      <c r="G24" s="25">
        <v>292</v>
      </c>
      <c r="H24" s="25">
        <v>399</v>
      </c>
      <c r="I24" s="25">
        <v>28</v>
      </c>
      <c r="J24" s="25">
        <v>126</v>
      </c>
      <c r="K24" s="25">
        <v>273</v>
      </c>
    </row>
    <row r="25" spans="1:11" x14ac:dyDescent="0.25">
      <c r="A25" s="59">
        <v>42186</v>
      </c>
      <c r="B25" s="87">
        <v>225929.86</v>
      </c>
      <c r="C25" s="25">
        <v>422</v>
      </c>
      <c r="D25" s="24">
        <v>535.38</v>
      </c>
      <c r="E25" s="25">
        <v>422</v>
      </c>
      <c r="F25" s="25">
        <v>118</v>
      </c>
      <c r="G25" s="25">
        <v>304</v>
      </c>
      <c r="H25" s="25">
        <v>393</v>
      </c>
      <c r="I25" s="25">
        <v>29</v>
      </c>
      <c r="J25" s="25">
        <v>116</v>
      </c>
      <c r="K25" s="25">
        <v>277</v>
      </c>
    </row>
    <row r="26" spans="1:11" x14ac:dyDescent="0.25">
      <c r="A26" s="59">
        <v>42217</v>
      </c>
      <c r="B26" s="87">
        <v>225087.74</v>
      </c>
      <c r="C26" s="25">
        <v>417</v>
      </c>
      <c r="D26" s="24">
        <v>539.78</v>
      </c>
      <c r="E26" s="25">
        <v>417</v>
      </c>
      <c r="F26" s="25">
        <v>113</v>
      </c>
      <c r="G26" s="25">
        <v>304</v>
      </c>
      <c r="H26" s="25">
        <v>393</v>
      </c>
      <c r="I26" s="25">
        <v>24</v>
      </c>
      <c r="J26" s="25">
        <v>111</v>
      </c>
      <c r="K26" s="25">
        <v>282</v>
      </c>
    </row>
    <row r="27" spans="1:11" x14ac:dyDescent="0.25">
      <c r="A27" s="59">
        <v>42248</v>
      </c>
      <c r="B27" s="87">
        <v>214808.62</v>
      </c>
      <c r="C27" s="25">
        <v>397</v>
      </c>
      <c r="D27" s="24">
        <v>541.08000000000004</v>
      </c>
      <c r="E27" s="25">
        <v>397</v>
      </c>
      <c r="F27" s="25">
        <v>117</v>
      </c>
      <c r="G27" s="25">
        <v>280</v>
      </c>
      <c r="H27" s="25">
        <v>375</v>
      </c>
      <c r="I27" s="25">
        <v>22</v>
      </c>
      <c r="J27" s="25">
        <v>113</v>
      </c>
      <c r="K27" s="25">
        <v>262</v>
      </c>
    </row>
    <row r="28" spans="1:11" x14ac:dyDescent="0.25">
      <c r="A28" s="59">
        <v>42278</v>
      </c>
      <c r="B28" s="87">
        <v>254092.98</v>
      </c>
      <c r="C28" s="25">
        <v>471</v>
      </c>
      <c r="D28" s="24">
        <v>539.48</v>
      </c>
      <c r="E28" s="25">
        <v>470</v>
      </c>
      <c r="F28" s="25">
        <v>140</v>
      </c>
      <c r="G28" s="25">
        <v>330</v>
      </c>
      <c r="H28" s="25">
        <v>446</v>
      </c>
      <c r="I28" s="25">
        <v>24</v>
      </c>
      <c r="J28" s="25">
        <v>136</v>
      </c>
      <c r="K28" s="25">
        <v>310</v>
      </c>
    </row>
    <row r="29" spans="1:11" x14ac:dyDescent="0.25">
      <c r="A29" s="59">
        <v>42309</v>
      </c>
      <c r="B29" s="87">
        <v>228616.92</v>
      </c>
      <c r="C29" s="25">
        <v>423</v>
      </c>
      <c r="D29" s="24">
        <v>540.47</v>
      </c>
      <c r="E29" s="25">
        <v>423</v>
      </c>
      <c r="F29" s="25">
        <v>123</v>
      </c>
      <c r="G29" s="25">
        <v>300</v>
      </c>
      <c r="H29" s="25">
        <v>387</v>
      </c>
      <c r="I29" s="25">
        <v>36</v>
      </c>
      <c r="J29" s="25">
        <v>115</v>
      </c>
      <c r="K29" s="25">
        <v>272</v>
      </c>
    </row>
    <row r="30" spans="1:11" x14ac:dyDescent="0.25">
      <c r="A30" s="59">
        <v>42339</v>
      </c>
      <c r="B30" s="87">
        <v>250132.25</v>
      </c>
      <c r="C30" s="25">
        <v>462</v>
      </c>
      <c r="D30" s="24">
        <v>541.41</v>
      </c>
      <c r="E30" s="25">
        <v>462</v>
      </c>
      <c r="F30" s="25">
        <v>145</v>
      </c>
      <c r="G30" s="25">
        <v>317</v>
      </c>
      <c r="H30" s="25">
        <v>446</v>
      </c>
      <c r="I30" s="25">
        <v>16</v>
      </c>
      <c r="J30" s="25">
        <v>144</v>
      </c>
      <c r="K30" s="25">
        <v>302</v>
      </c>
    </row>
    <row r="31" spans="1:11" x14ac:dyDescent="0.25">
      <c r="A31" s="60" t="s">
        <v>4</v>
      </c>
      <c r="B31" s="87">
        <f>SUM(B19:B30)</f>
        <v>3020699.9499999997</v>
      </c>
      <c r="C31" s="25"/>
      <c r="D31" s="24"/>
      <c r="E31" s="25"/>
      <c r="F31" s="25"/>
      <c r="G31" s="25"/>
      <c r="H31" s="25"/>
      <c r="I31" s="25"/>
      <c r="J31" s="25"/>
      <c r="K31" s="25"/>
    </row>
    <row r="32" spans="1:11" x14ac:dyDescent="0.25">
      <c r="A32" s="60" t="s">
        <v>5</v>
      </c>
      <c r="B32" s="104">
        <f>AVERAGE(B19:B30)</f>
        <v>251724.99583333332</v>
      </c>
      <c r="C32" s="25">
        <f t="shared" ref="C32:K32" si="1">AVERAGE(C19:C30)</f>
        <v>467.91666666666669</v>
      </c>
      <c r="D32" s="24">
        <f t="shared" si="1"/>
        <v>538.0533333333334</v>
      </c>
      <c r="E32" s="25">
        <f t="shared" si="1"/>
        <v>467.83333333333331</v>
      </c>
      <c r="F32" s="25">
        <f t="shared" si="1"/>
        <v>136.16666666666666</v>
      </c>
      <c r="G32" s="25">
        <f t="shared" si="1"/>
        <v>331.66666666666669</v>
      </c>
      <c r="H32" s="25">
        <f t="shared" si="1"/>
        <v>443.83333333333331</v>
      </c>
      <c r="I32" s="25">
        <f t="shared" si="1"/>
        <v>24</v>
      </c>
      <c r="J32" s="25">
        <f t="shared" si="1"/>
        <v>132.08333333333334</v>
      </c>
      <c r="K32" s="25">
        <f t="shared" si="1"/>
        <v>311.75</v>
      </c>
    </row>
    <row r="34" spans="1:11" x14ac:dyDescent="0.25">
      <c r="A34" s="23" t="s">
        <v>0</v>
      </c>
      <c r="B34" s="23" t="s">
        <v>26</v>
      </c>
      <c r="C34" s="23" t="s">
        <v>27</v>
      </c>
      <c r="D34" s="23" t="s">
        <v>28</v>
      </c>
      <c r="E34" s="23" t="s">
        <v>29</v>
      </c>
      <c r="F34" s="23" t="s">
        <v>30</v>
      </c>
      <c r="G34" s="23" t="s">
        <v>31</v>
      </c>
      <c r="H34" s="23" t="s">
        <v>32</v>
      </c>
      <c r="I34" s="23" t="s">
        <v>33</v>
      </c>
      <c r="J34" s="23" t="s">
        <v>34</v>
      </c>
      <c r="K34" s="23" t="s">
        <v>35</v>
      </c>
    </row>
    <row r="35" spans="1:11" x14ac:dyDescent="0.25">
      <c r="A35" s="59">
        <v>42370</v>
      </c>
      <c r="B35" s="87">
        <v>327356.08</v>
      </c>
      <c r="C35" s="25">
        <v>568</v>
      </c>
      <c r="D35" s="24">
        <v>576.33000000000004</v>
      </c>
      <c r="E35" s="25">
        <v>568</v>
      </c>
      <c r="F35" s="25">
        <v>153</v>
      </c>
      <c r="G35" s="25">
        <v>415</v>
      </c>
      <c r="H35" s="25">
        <v>540</v>
      </c>
      <c r="I35" s="25">
        <v>28</v>
      </c>
      <c r="J35" s="25">
        <v>147</v>
      </c>
      <c r="K35" s="25">
        <v>393</v>
      </c>
    </row>
    <row r="36" spans="1:11" x14ac:dyDescent="0.25">
      <c r="A36" s="59">
        <v>42401</v>
      </c>
      <c r="B36" s="87">
        <v>280829.58</v>
      </c>
      <c r="C36" s="25">
        <v>487</v>
      </c>
      <c r="D36" s="24">
        <v>576.65</v>
      </c>
      <c r="E36" s="25">
        <v>487</v>
      </c>
      <c r="F36" s="25">
        <v>139</v>
      </c>
      <c r="G36" s="25">
        <v>348</v>
      </c>
      <c r="H36" s="25">
        <v>471</v>
      </c>
      <c r="I36" s="25">
        <v>16</v>
      </c>
      <c r="J36" s="25">
        <v>137</v>
      </c>
      <c r="K36" s="25">
        <v>334</v>
      </c>
    </row>
    <row r="37" spans="1:11" x14ac:dyDescent="0.25">
      <c r="A37" s="59">
        <v>42430</v>
      </c>
      <c r="B37" s="87">
        <v>302452.01</v>
      </c>
      <c r="C37" s="25">
        <v>526</v>
      </c>
      <c r="D37" s="24">
        <v>575</v>
      </c>
      <c r="E37" s="25">
        <v>526</v>
      </c>
      <c r="F37" s="25">
        <v>145</v>
      </c>
      <c r="G37" s="25">
        <v>381</v>
      </c>
      <c r="H37" s="25">
        <v>500</v>
      </c>
      <c r="I37" s="25">
        <v>26</v>
      </c>
      <c r="J37" s="25">
        <v>143</v>
      </c>
      <c r="K37" s="25">
        <v>357</v>
      </c>
    </row>
    <row r="38" spans="1:11" x14ac:dyDescent="0.25">
      <c r="A38" s="59">
        <v>42461</v>
      </c>
      <c r="B38" s="87">
        <v>241944.36</v>
      </c>
      <c r="C38" s="25">
        <v>419</v>
      </c>
      <c r="D38" s="24">
        <v>577.42999999999995</v>
      </c>
      <c r="E38" s="25">
        <v>419</v>
      </c>
      <c r="F38" s="25">
        <v>108</v>
      </c>
      <c r="G38" s="25">
        <v>311</v>
      </c>
      <c r="H38" s="25">
        <v>398</v>
      </c>
      <c r="I38" s="25">
        <v>21</v>
      </c>
      <c r="J38" s="25">
        <v>102</v>
      </c>
      <c r="K38" s="25">
        <v>296</v>
      </c>
    </row>
    <row r="39" spans="1:11" x14ac:dyDescent="0.25">
      <c r="A39" s="59">
        <v>42491</v>
      </c>
      <c r="B39" s="87">
        <v>255333.78</v>
      </c>
      <c r="C39" s="25">
        <v>444</v>
      </c>
      <c r="D39" s="24">
        <v>575.08000000000004</v>
      </c>
      <c r="E39" s="25">
        <v>444</v>
      </c>
      <c r="F39" s="25">
        <v>141</v>
      </c>
      <c r="G39" s="25">
        <v>303</v>
      </c>
      <c r="H39" s="25">
        <v>419</v>
      </c>
      <c r="I39" s="25">
        <v>25</v>
      </c>
      <c r="J39" s="25">
        <v>136</v>
      </c>
      <c r="K39" s="25">
        <v>283</v>
      </c>
    </row>
    <row r="40" spans="1:11" x14ac:dyDescent="0.25">
      <c r="A40" s="59">
        <v>42522</v>
      </c>
      <c r="B40" s="87">
        <v>242478.91</v>
      </c>
      <c r="C40" s="25">
        <v>421</v>
      </c>
      <c r="D40" s="24">
        <v>575.96</v>
      </c>
      <c r="E40" s="25">
        <v>421</v>
      </c>
      <c r="F40" s="25">
        <v>123</v>
      </c>
      <c r="G40" s="25">
        <v>298</v>
      </c>
      <c r="H40" s="25">
        <v>405</v>
      </c>
      <c r="I40" s="25">
        <v>16</v>
      </c>
      <c r="J40" s="25">
        <v>121</v>
      </c>
      <c r="K40" s="25">
        <v>284</v>
      </c>
    </row>
    <row r="41" spans="1:11" x14ac:dyDescent="0.25">
      <c r="A41" s="59">
        <v>42552</v>
      </c>
      <c r="B41" s="87">
        <v>239895.1</v>
      </c>
      <c r="C41" s="25">
        <v>416</v>
      </c>
      <c r="D41" s="24">
        <v>576.66999999999996</v>
      </c>
      <c r="E41" s="25">
        <v>416</v>
      </c>
      <c r="F41" s="25">
        <v>119</v>
      </c>
      <c r="G41" s="25">
        <v>297</v>
      </c>
      <c r="H41" s="25">
        <v>387</v>
      </c>
      <c r="I41" s="25">
        <v>29</v>
      </c>
      <c r="J41" s="25">
        <v>109</v>
      </c>
      <c r="K41" s="25">
        <v>278</v>
      </c>
    </row>
    <row r="42" spans="1:11" x14ac:dyDescent="0.25">
      <c r="A42" s="59">
        <v>42583</v>
      </c>
      <c r="B42" s="87">
        <v>247227.75</v>
      </c>
      <c r="C42" s="25">
        <v>428</v>
      </c>
      <c r="D42" s="24">
        <v>577.63</v>
      </c>
      <c r="E42" s="25">
        <v>428</v>
      </c>
      <c r="F42" s="25">
        <v>146</v>
      </c>
      <c r="G42" s="25">
        <v>282</v>
      </c>
      <c r="H42" s="25">
        <v>406</v>
      </c>
      <c r="I42" s="25">
        <v>22</v>
      </c>
      <c r="J42" s="25">
        <v>145</v>
      </c>
      <c r="K42" s="25">
        <v>261</v>
      </c>
    </row>
    <row r="43" spans="1:11" x14ac:dyDescent="0.25">
      <c r="A43" s="59">
        <v>42614</v>
      </c>
      <c r="B43" s="87">
        <v>246328.53</v>
      </c>
      <c r="C43" s="25">
        <v>426</v>
      </c>
      <c r="D43" s="24">
        <v>578.24</v>
      </c>
      <c r="E43" s="25">
        <v>426</v>
      </c>
      <c r="F43" s="25">
        <v>117</v>
      </c>
      <c r="G43" s="25">
        <v>309</v>
      </c>
      <c r="H43" s="25">
        <v>400</v>
      </c>
      <c r="I43" s="25">
        <v>26</v>
      </c>
      <c r="J43" s="25">
        <v>114</v>
      </c>
      <c r="K43" s="25">
        <v>286</v>
      </c>
    </row>
    <row r="44" spans="1:11" x14ac:dyDescent="0.25">
      <c r="A44" s="59">
        <v>42644</v>
      </c>
      <c r="B44" s="87">
        <v>302491.34000000003</v>
      </c>
      <c r="C44" s="25">
        <v>520</v>
      </c>
      <c r="D44" s="24">
        <v>581.71</v>
      </c>
      <c r="E44" s="25">
        <v>520</v>
      </c>
      <c r="F44" s="25">
        <v>139</v>
      </c>
      <c r="G44" s="25">
        <v>381</v>
      </c>
      <c r="H44" s="25">
        <v>489</v>
      </c>
      <c r="I44" s="25">
        <v>31</v>
      </c>
      <c r="J44" s="25">
        <v>131</v>
      </c>
      <c r="K44" s="25">
        <v>358</v>
      </c>
    </row>
    <row r="45" spans="1:11" x14ac:dyDescent="0.25">
      <c r="A45" s="59">
        <v>42675</v>
      </c>
      <c r="B45" s="87">
        <v>291855.33</v>
      </c>
      <c r="C45" s="25">
        <v>500</v>
      </c>
      <c r="D45" s="24">
        <v>583.71</v>
      </c>
      <c r="E45" s="25">
        <v>500</v>
      </c>
      <c r="F45" s="25">
        <v>141</v>
      </c>
      <c r="G45" s="25">
        <v>359</v>
      </c>
      <c r="H45" s="25">
        <v>482</v>
      </c>
      <c r="I45" s="25">
        <v>18</v>
      </c>
      <c r="J45" s="25">
        <v>138</v>
      </c>
      <c r="K45" s="25">
        <v>344</v>
      </c>
    </row>
    <row r="46" spans="1:11" x14ac:dyDescent="0.25">
      <c r="A46" s="59">
        <v>42705</v>
      </c>
      <c r="B46" s="87">
        <v>261390</v>
      </c>
      <c r="C46" s="25">
        <v>447</v>
      </c>
      <c r="D46" s="24">
        <v>584.77</v>
      </c>
      <c r="E46" s="25">
        <v>447</v>
      </c>
      <c r="F46" s="25">
        <v>131</v>
      </c>
      <c r="G46" s="25">
        <v>316</v>
      </c>
      <c r="H46" s="25">
        <v>436</v>
      </c>
      <c r="I46" s="25">
        <v>11</v>
      </c>
      <c r="J46" s="25">
        <v>131</v>
      </c>
      <c r="K46" s="25">
        <v>305</v>
      </c>
    </row>
    <row r="47" spans="1:11" x14ac:dyDescent="0.25">
      <c r="A47" s="60" t="s">
        <v>4</v>
      </c>
      <c r="B47" s="87">
        <f>SUM(B35:B46)</f>
        <v>3239582.77</v>
      </c>
      <c r="C47" s="25"/>
      <c r="D47" s="24"/>
      <c r="E47" s="25"/>
      <c r="F47" s="25"/>
      <c r="G47" s="25"/>
      <c r="H47" s="25"/>
      <c r="I47" s="25"/>
      <c r="J47" s="25"/>
      <c r="K47" s="25"/>
    </row>
    <row r="48" spans="1:11" x14ac:dyDescent="0.25">
      <c r="A48" s="60" t="s">
        <v>5</v>
      </c>
      <c r="B48" s="87">
        <f>AVERAGE(B35:B46)</f>
        <v>269965.23083333333</v>
      </c>
      <c r="C48" s="25">
        <f t="shared" ref="C48:K48" si="2">AVERAGE(C35:C46)</f>
        <v>466.83333333333331</v>
      </c>
      <c r="D48" s="24">
        <f t="shared" si="2"/>
        <v>578.26499999999999</v>
      </c>
      <c r="E48" s="25">
        <f t="shared" si="2"/>
        <v>466.83333333333331</v>
      </c>
      <c r="F48" s="25">
        <f t="shared" si="2"/>
        <v>133.5</v>
      </c>
      <c r="G48" s="25">
        <f t="shared" si="2"/>
        <v>333.33333333333331</v>
      </c>
      <c r="H48" s="25">
        <f t="shared" si="2"/>
        <v>444.41666666666669</v>
      </c>
      <c r="I48" s="25">
        <f t="shared" si="2"/>
        <v>22.416666666666668</v>
      </c>
      <c r="J48" s="25">
        <f t="shared" si="2"/>
        <v>129.5</v>
      </c>
      <c r="K48" s="25">
        <f t="shared" si="2"/>
        <v>314.91666666666669</v>
      </c>
    </row>
    <row r="50" spans="1:11" x14ac:dyDescent="0.25">
      <c r="A50" s="23" t="s">
        <v>0</v>
      </c>
      <c r="B50" s="23" t="s">
        <v>26</v>
      </c>
      <c r="C50" s="23" t="s">
        <v>27</v>
      </c>
      <c r="D50" s="23" t="s">
        <v>28</v>
      </c>
      <c r="E50" s="23" t="s">
        <v>29</v>
      </c>
      <c r="F50" s="23" t="s">
        <v>30</v>
      </c>
      <c r="G50" s="23" t="s">
        <v>31</v>
      </c>
      <c r="H50" s="23" t="s">
        <v>32</v>
      </c>
      <c r="I50" s="23" t="s">
        <v>33</v>
      </c>
      <c r="J50" s="23" t="s">
        <v>34</v>
      </c>
      <c r="K50" s="23" t="s">
        <v>35</v>
      </c>
    </row>
    <row r="51" spans="1:11" x14ac:dyDescent="0.25">
      <c r="A51" s="59">
        <v>42736</v>
      </c>
      <c r="B51" s="87">
        <v>385072.91</v>
      </c>
      <c r="C51" s="25">
        <v>661</v>
      </c>
      <c r="D51" s="24">
        <v>582.55999999999995</v>
      </c>
      <c r="E51" s="25">
        <v>661</v>
      </c>
      <c r="F51" s="25">
        <v>208</v>
      </c>
      <c r="G51" s="25">
        <v>453</v>
      </c>
      <c r="H51" s="25">
        <v>633</v>
      </c>
      <c r="I51" s="25">
        <v>28</v>
      </c>
      <c r="J51" s="25">
        <v>205</v>
      </c>
      <c r="K51" s="25">
        <v>428</v>
      </c>
    </row>
    <row r="52" spans="1:11" x14ac:dyDescent="0.25">
      <c r="A52" s="59">
        <v>42767</v>
      </c>
      <c r="B52" s="87">
        <v>307868.57</v>
      </c>
      <c r="C52" s="25">
        <v>528</v>
      </c>
      <c r="D52" s="24">
        <v>583.08000000000004</v>
      </c>
      <c r="E52" s="25">
        <v>528</v>
      </c>
      <c r="F52" s="25">
        <v>148</v>
      </c>
      <c r="G52" s="25">
        <v>380</v>
      </c>
      <c r="H52" s="25">
        <v>507</v>
      </c>
      <c r="I52" s="25">
        <v>21</v>
      </c>
      <c r="J52" s="25">
        <v>144</v>
      </c>
      <c r="K52" s="25">
        <v>363</v>
      </c>
    </row>
    <row r="53" spans="1:11" x14ac:dyDescent="0.25">
      <c r="A53" s="59">
        <v>42795</v>
      </c>
      <c r="B53" s="87">
        <v>321354.42</v>
      </c>
      <c r="C53" s="25">
        <v>552</v>
      </c>
      <c r="D53" s="24">
        <v>582.16</v>
      </c>
      <c r="E53" s="25">
        <v>552</v>
      </c>
      <c r="F53" s="25">
        <v>163</v>
      </c>
      <c r="G53" s="25">
        <v>389</v>
      </c>
      <c r="H53" s="25">
        <v>522</v>
      </c>
      <c r="I53" s="25">
        <v>30</v>
      </c>
      <c r="J53" s="25">
        <v>159</v>
      </c>
      <c r="K53" s="25">
        <v>363</v>
      </c>
    </row>
    <row r="54" spans="1:11" x14ac:dyDescent="0.25">
      <c r="A54" s="59">
        <v>42826</v>
      </c>
      <c r="B54" s="87">
        <v>267080.03999999998</v>
      </c>
      <c r="C54" s="25">
        <v>459</v>
      </c>
      <c r="D54" s="24">
        <v>581.87</v>
      </c>
      <c r="E54" s="25">
        <v>459</v>
      </c>
      <c r="F54" s="25">
        <v>135</v>
      </c>
      <c r="G54" s="25">
        <v>324</v>
      </c>
      <c r="H54" s="25">
        <v>436</v>
      </c>
      <c r="I54" s="25">
        <v>23</v>
      </c>
      <c r="J54" s="25">
        <v>132</v>
      </c>
      <c r="K54" s="25">
        <v>304</v>
      </c>
    </row>
    <row r="55" spans="1:11" x14ac:dyDescent="0.25">
      <c r="A55" s="59">
        <v>42856</v>
      </c>
      <c r="B55" s="87">
        <v>279840.53999999998</v>
      </c>
      <c r="C55" s="25">
        <v>480</v>
      </c>
      <c r="D55" s="24">
        <v>583</v>
      </c>
      <c r="E55" s="25">
        <v>480</v>
      </c>
      <c r="F55" s="25">
        <v>134</v>
      </c>
      <c r="G55" s="25">
        <v>346</v>
      </c>
      <c r="H55" s="25">
        <v>454</v>
      </c>
      <c r="I55" s="25">
        <v>26</v>
      </c>
      <c r="J55" s="25">
        <v>130</v>
      </c>
      <c r="K55" s="25">
        <v>324</v>
      </c>
    </row>
    <row r="56" spans="1:11" x14ac:dyDescent="0.25">
      <c r="A56" s="59">
        <v>42887</v>
      </c>
      <c r="B56" s="87">
        <v>244371.07</v>
      </c>
      <c r="C56" s="25">
        <v>419</v>
      </c>
      <c r="D56" s="24">
        <v>583.22</v>
      </c>
      <c r="E56" s="25">
        <v>419</v>
      </c>
      <c r="F56" s="25">
        <v>112</v>
      </c>
      <c r="G56" s="25">
        <v>307</v>
      </c>
      <c r="H56" s="25">
        <v>387</v>
      </c>
      <c r="I56" s="25">
        <v>32</v>
      </c>
      <c r="J56" s="25">
        <v>107</v>
      </c>
      <c r="K56" s="25">
        <v>280</v>
      </c>
    </row>
    <row r="57" spans="1:11" x14ac:dyDescent="0.25">
      <c r="A57" s="59">
        <v>42917</v>
      </c>
      <c r="B57" s="87">
        <v>233455.9</v>
      </c>
      <c r="C57" s="25">
        <v>400</v>
      </c>
      <c r="D57" s="24">
        <v>583.64</v>
      </c>
      <c r="E57" s="25">
        <v>400</v>
      </c>
      <c r="F57" s="25">
        <v>115</v>
      </c>
      <c r="G57" s="25">
        <v>285</v>
      </c>
      <c r="H57" s="25">
        <v>383</v>
      </c>
      <c r="I57" s="25">
        <v>17</v>
      </c>
      <c r="J57" s="25">
        <v>114</v>
      </c>
      <c r="K57" s="25">
        <v>269</v>
      </c>
    </row>
    <row r="58" spans="1:11" x14ac:dyDescent="0.25">
      <c r="A58" s="59">
        <v>42948</v>
      </c>
      <c r="B58" s="87">
        <v>253220.85</v>
      </c>
      <c r="C58" s="25">
        <v>427</v>
      </c>
      <c r="D58" s="24">
        <v>593.02</v>
      </c>
      <c r="E58" s="25">
        <v>427</v>
      </c>
      <c r="F58" s="25">
        <v>113</v>
      </c>
      <c r="G58" s="25">
        <v>314</v>
      </c>
      <c r="H58" s="25">
        <v>396</v>
      </c>
      <c r="I58" s="25">
        <v>31</v>
      </c>
      <c r="J58" s="25">
        <v>105</v>
      </c>
      <c r="K58" s="25">
        <v>291</v>
      </c>
    </row>
    <row r="59" spans="1:11" x14ac:dyDescent="0.25">
      <c r="A59" s="59">
        <v>42979</v>
      </c>
      <c r="B59" s="87">
        <v>244542.2</v>
      </c>
      <c r="C59" s="25">
        <v>412</v>
      </c>
      <c r="D59" s="24">
        <v>593.54999999999995</v>
      </c>
      <c r="E59" s="25">
        <v>412</v>
      </c>
      <c r="F59" s="25">
        <v>127</v>
      </c>
      <c r="G59" s="25">
        <v>285</v>
      </c>
      <c r="H59" s="25">
        <v>402</v>
      </c>
      <c r="I59" s="25">
        <v>10</v>
      </c>
      <c r="J59" s="25">
        <v>125</v>
      </c>
      <c r="K59" s="25">
        <v>277</v>
      </c>
    </row>
    <row r="60" spans="1:11" x14ac:dyDescent="0.25">
      <c r="A60" s="59">
        <v>43009</v>
      </c>
      <c r="B60" s="87">
        <v>283658.94</v>
      </c>
      <c r="C60" s="25">
        <v>478</v>
      </c>
      <c r="D60" s="24">
        <v>593.42999999999995</v>
      </c>
      <c r="E60" s="25">
        <v>478</v>
      </c>
      <c r="F60" s="25">
        <v>132</v>
      </c>
      <c r="G60" s="25">
        <v>346</v>
      </c>
      <c r="H60" s="25">
        <v>465</v>
      </c>
      <c r="I60" s="25">
        <v>13</v>
      </c>
      <c r="J60" s="25">
        <v>131</v>
      </c>
      <c r="K60" s="25">
        <v>334</v>
      </c>
    </row>
    <row r="61" spans="1:11" x14ac:dyDescent="0.25">
      <c r="A61" s="59">
        <v>43040</v>
      </c>
      <c r="B61" s="87">
        <v>279749.13</v>
      </c>
      <c r="C61" s="25">
        <v>472</v>
      </c>
      <c r="D61" s="24">
        <v>592.69000000000005</v>
      </c>
      <c r="E61" s="25">
        <v>472</v>
      </c>
      <c r="F61" s="25">
        <v>139</v>
      </c>
      <c r="G61" s="25">
        <v>333</v>
      </c>
      <c r="H61" s="25">
        <v>446</v>
      </c>
      <c r="I61" s="25">
        <v>26</v>
      </c>
      <c r="J61" s="25">
        <v>134</v>
      </c>
      <c r="K61" s="25">
        <v>312</v>
      </c>
    </row>
    <row r="62" spans="1:11" x14ac:dyDescent="0.25">
      <c r="A62" s="59">
        <v>43070</v>
      </c>
      <c r="B62" s="87">
        <v>286802.53999999998</v>
      </c>
      <c r="C62" s="25">
        <v>483</v>
      </c>
      <c r="D62" s="24">
        <v>593.79</v>
      </c>
      <c r="E62" s="25">
        <v>483</v>
      </c>
      <c r="F62" s="25">
        <v>151</v>
      </c>
      <c r="G62" s="25">
        <v>332</v>
      </c>
      <c r="H62" s="25">
        <v>464</v>
      </c>
      <c r="I62" s="25">
        <v>19</v>
      </c>
      <c r="J62" s="25">
        <v>147</v>
      </c>
      <c r="K62" s="25">
        <v>317</v>
      </c>
    </row>
    <row r="63" spans="1:11" x14ac:dyDescent="0.25">
      <c r="A63" s="60" t="s">
        <v>4</v>
      </c>
      <c r="B63" s="87">
        <f>SUM(B51:B62)</f>
        <v>3387017.11</v>
      </c>
      <c r="C63" s="25"/>
      <c r="D63" s="24"/>
      <c r="E63" s="25"/>
      <c r="F63" s="25"/>
      <c r="G63" s="25"/>
      <c r="H63" s="25"/>
      <c r="I63" s="25"/>
      <c r="J63" s="25"/>
      <c r="K63" s="25"/>
    </row>
    <row r="64" spans="1:11" x14ac:dyDescent="0.25">
      <c r="A64" s="60" t="s">
        <v>5</v>
      </c>
      <c r="B64" s="87">
        <f>AVERAGE(B51:B62)</f>
        <v>282251.42583333334</v>
      </c>
      <c r="C64" s="25">
        <f t="shared" ref="C64:K64" si="3">AVERAGE(C51:C62)</f>
        <v>480.91666666666669</v>
      </c>
      <c r="D64" s="24">
        <f t="shared" si="3"/>
        <v>587.1674999999999</v>
      </c>
      <c r="E64" s="25">
        <f t="shared" si="3"/>
        <v>480.91666666666669</v>
      </c>
      <c r="F64" s="25">
        <f t="shared" si="3"/>
        <v>139.75</v>
      </c>
      <c r="G64" s="25">
        <f t="shared" si="3"/>
        <v>341.16666666666669</v>
      </c>
      <c r="H64" s="25">
        <f t="shared" si="3"/>
        <v>457.91666666666669</v>
      </c>
      <c r="I64" s="25">
        <f t="shared" si="3"/>
        <v>23</v>
      </c>
      <c r="J64" s="25">
        <f t="shared" si="3"/>
        <v>136.08333333333334</v>
      </c>
      <c r="K64" s="25">
        <f t="shared" si="3"/>
        <v>321.83333333333331</v>
      </c>
    </row>
    <row r="65" spans="1:11" x14ac:dyDescent="0.25">
      <c r="A65" s="11"/>
    </row>
    <row r="66" spans="1:11" x14ac:dyDescent="0.25">
      <c r="A66" s="23" t="s">
        <v>0</v>
      </c>
      <c r="B66" s="23" t="s">
        <v>26</v>
      </c>
      <c r="C66" s="23" t="s">
        <v>27</v>
      </c>
      <c r="D66" s="23" t="s">
        <v>28</v>
      </c>
      <c r="E66" s="23" t="s">
        <v>29</v>
      </c>
      <c r="F66" s="23" t="s">
        <v>30</v>
      </c>
      <c r="G66" s="23" t="s">
        <v>31</v>
      </c>
      <c r="H66" s="23" t="s">
        <v>32</v>
      </c>
      <c r="I66" s="23" t="s">
        <v>33</v>
      </c>
      <c r="J66" s="23" t="s">
        <v>34</v>
      </c>
      <c r="K66" s="23" t="s">
        <v>35</v>
      </c>
    </row>
    <row r="67" spans="1:11" x14ac:dyDescent="0.25">
      <c r="A67" s="59">
        <v>43101</v>
      </c>
      <c r="B67" s="87">
        <v>322130.93</v>
      </c>
      <c r="C67" s="25">
        <v>542</v>
      </c>
      <c r="D67" s="24">
        <v>594.34</v>
      </c>
      <c r="E67" s="25">
        <v>542</v>
      </c>
      <c r="F67" s="25">
        <v>158</v>
      </c>
      <c r="G67" s="25">
        <v>384</v>
      </c>
      <c r="H67" s="25">
        <v>516</v>
      </c>
      <c r="I67" s="25">
        <v>26</v>
      </c>
      <c r="J67" s="25">
        <v>154</v>
      </c>
      <c r="K67" s="25">
        <v>362</v>
      </c>
    </row>
    <row r="68" spans="1:11" x14ac:dyDescent="0.25">
      <c r="A68" s="59">
        <v>43132</v>
      </c>
      <c r="B68" s="87">
        <v>309625.56</v>
      </c>
      <c r="C68" s="25">
        <v>524</v>
      </c>
      <c r="D68" s="24">
        <v>590.89</v>
      </c>
      <c r="E68" s="25">
        <v>524</v>
      </c>
      <c r="F68" s="25">
        <v>143</v>
      </c>
      <c r="G68" s="25">
        <v>381</v>
      </c>
      <c r="H68" s="25">
        <v>500</v>
      </c>
      <c r="I68" s="25">
        <v>24</v>
      </c>
      <c r="J68" s="25">
        <v>140</v>
      </c>
      <c r="K68" s="25">
        <v>360</v>
      </c>
    </row>
    <row r="69" spans="1:11" x14ac:dyDescent="0.25">
      <c r="A69" s="59">
        <v>43160</v>
      </c>
      <c r="B69" s="87">
        <v>335814.27</v>
      </c>
      <c r="C69" s="25">
        <v>565</v>
      </c>
      <c r="D69" s="24">
        <v>594.36</v>
      </c>
      <c r="E69" s="25">
        <v>565</v>
      </c>
      <c r="F69" s="25">
        <v>176</v>
      </c>
      <c r="G69" s="25">
        <v>389</v>
      </c>
      <c r="H69" s="25">
        <v>547</v>
      </c>
      <c r="I69" s="25">
        <v>18</v>
      </c>
      <c r="J69" s="25">
        <v>172</v>
      </c>
      <c r="K69" s="25">
        <v>375</v>
      </c>
    </row>
    <row r="70" spans="1:11" x14ac:dyDescent="0.25">
      <c r="A70" s="59">
        <v>43191</v>
      </c>
      <c r="B70" s="87">
        <v>276745.5</v>
      </c>
      <c r="C70" s="25">
        <v>466</v>
      </c>
      <c r="D70" s="24">
        <v>593.87</v>
      </c>
      <c r="E70" s="25">
        <v>466</v>
      </c>
      <c r="F70" s="25">
        <v>113</v>
      </c>
      <c r="G70" s="25">
        <v>353</v>
      </c>
      <c r="H70" s="25">
        <v>444</v>
      </c>
      <c r="I70" s="25">
        <v>22</v>
      </c>
      <c r="J70" s="25">
        <v>109</v>
      </c>
      <c r="K70" s="25">
        <v>335</v>
      </c>
    </row>
    <row r="71" spans="1:11" x14ac:dyDescent="0.25">
      <c r="A71" s="59">
        <v>43221</v>
      </c>
      <c r="B71" s="87">
        <v>257200.1</v>
      </c>
      <c r="C71" s="25">
        <v>433</v>
      </c>
      <c r="D71" s="24">
        <v>594</v>
      </c>
      <c r="E71" s="25">
        <v>433</v>
      </c>
      <c r="F71" s="25">
        <v>130</v>
      </c>
      <c r="G71" s="25">
        <v>303</v>
      </c>
      <c r="H71" s="25">
        <v>410</v>
      </c>
      <c r="I71" s="25">
        <v>23</v>
      </c>
      <c r="J71" s="25">
        <v>126</v>
      </c>
      <c r="K71" s="25">
        <v>284</v>
      </c>
    </row>
    <row r="72" spans="1:11" x14ac:dyDescent="0.25">
      <c r="A72" s="59">
        <v>43252</v>
      </c>
      <c r="B72" s="87">
        <v>362807.19</v>
      </c>
      <c r="C72" s="25">
        <v>473</v>
      </c>
      <c r="D72" s="24">
        <v>767.03</v>
      </c>
      <c r="E72" s="25">
        <v>473</v>
      </c>
      <c r="F72" s="25">
        <v>128</v>
      </c>
      <c r="G72" s="25">
        <v>345</v>
      </c>
      <c r="H72" s="25">
        <v>436</v>
      </c>
      <c r="I72" s="25">
        <v>37</v>
      </c>
      <c r="J72" s="25">
        <v>120</v>
      </c>
      <c r="K72" s="25">
        <v>316</v>
      </c>
    </row>
    <row r="73" spans="1:11" x14ac:dyDescent="0.25">
      <c r="A73" s="59">
        <v>43282</v>
      </c>
      <c r="B73" s="87">
        <v>367666.63</v>
      </c>
      <c r="C73" s="25">
        <v>480</v>
      </c>
      <c r="D73" s="24">
        <v>765.97</v>
      </c>
      <c r="E73" s="25">
        <v>480</v>
      </c>
      <c r="F73" s="25">
        <v>138</v>
      </c>
      <c r="G73" s="25">
        <v>342</v>
      </c>
      <c r="H73" s="25">
        <v>437</v>
      </c>
      <c r="I73" s="25">
        <v>43</v>
      </c>
      <c r="J73" s="25">
        <v>125</v>
      </c>
      <c r="K73" s="25">
        <v>312</v>
      </c>
    </row>
    <row r="74" spans="1:11" x14ac:dyDescent="0.25">
      <c r="A74" s="59">
        <v>43313</v>
      </c>
      <c r="B74" s="87">
        <v>418966.53</v>
      </c>
      <c r="C74" s="25">
        <v>535</v>
      </c>
      <c r="D74" s="24">
        <v>783.12</v>
      </c>
      <c r="E74" s="25">
        <v>535</v>
      </c>
      <c r="F74" s="25">
        <v>152</v>
      </c>
      <c r="G74" s="25">
        <v>383</v>
      </c>
      <c r="H74" s="25">
        <v>493</v>
      </c>
      <c r="I74" s="25">
        <v>42</v>
      </c>
      <c r="J74" s="25">
        <v>140</v>
      </c>
      <c r="K74" s="25">
        <v>353</v>
      </c>
    </row>
    <row r="75" spans="1:11" x14ac:dyDescent="0.25">
      <c r="A75" s="59">
        <v>43344</v>
      </c>
      <c r="B75" s="87">
        <v>396764.77</v>
      </c>
      <c r="C75" s="25">
        <v>509</v>
      </c>
      <c r="D75" s="24">
        <v>779.5</v>
      </c>
      <c r="E75" s="25">
        <v>509</v>
      </c>
      <c r="F75" s="25">
        <v>151</v>
      </c>
      <c r="G75" s="25">
        <v>358</v>
      </c>
      <c r="H75" s="25">
        <v>458</v>
      </c>
      <c r="I75" s="25">
        <v>51</v>
      </c>
      <c r="J75" s="25">
        <v>141</v>
      </c>
      <c r="K75" s="25">
        <v>317</v>
      </c>
    </row>
    <row r="76" spans="1:11" x14ac:dyDescent="0.25">
      <c r="A76" s="59">
        <v>43374</v>
      </c>
      <c r="B76" s="87">
        <v>452678.68</v>
      </c>
      <c r="C76" s="25">
        <v>580</v>
      </c>
      <c r="D76" s="24">
        <v>780.48</v>
      </c>
      <c r="E76" s="25">
        <v>580</v>
      </c>
      <c r="F76" s="25">
        <v>195</v>
      </c>
      <c r="G76" s="25">
        <v>385</v>
      </c>
      <c r="H76" s="25">
        <v>527</v>
      </c>
      <c r="I76" s="25">
        <v>53</v>
      </c>
      <c r="J76" s="25">
        <v>181</v>
      </c>
      <c r="K76" s="25">
        <v>346</v>
      </c>
    </row>
    <row r="77" spans="1:11" x14ac:dyDescent="0.25">
      <c r="A77" s="59">
        <v>43405</v>
      </c>
      <c r="B77" s="87">
        <v>427500.51</v>
      </c>
      <c r="C77" s="25">
        <v>546</v>
      </c>
      <c r="D77" s="24">
        <v>782.97</v>
      </c>
      <c r="E77" s="25">
        <v>546</v>
      </c>
      <c r="F77" s="25">
        <v>159</v>
      </c>
      <c r="G77" s="25">
        <v>387</v>
      </c>
      <c r="H77" s="25">
        <v>483</v>
      </c>
      <c r="I77" s="25">
        <v>63</v>
      </c>
      <c r="J77" s="25">
        <v>143</v>
      </c>
      <c r="K77" s="25">
        <v>340</v>
      </c>
    </row>
    <row r="78" spans="1:11" x14ac:dyDescent="0.25">
      <c r="A78" s="59">
        <v>43435</v>
      </c>
      <c r="B78" s="87">
        <v>450252.89</v>
      </c>
      <c r="C78" s="25">
        <v>575</v>
      </c>
      <c r="D78" s="24">
        <v>783.05</v>
      </c>
      <c r="E78" s="25">
        <v>575</v>
      </c>
      <c r="F78" s="25">
        <v>177</v>
      </c>
      <c r="G78" s="25">
        <v>398</v>
      </c>
      <c r="H78" s="25">
        <v>516</v>
      </c>
      <c r="I78" s="25">
        <v>59</v>
      </c>
      <c r="J78" s="25">
        <v>160</v>
      </c>
      <c r="K78" s="25">
        <v>356</v>
      </c>
    </row>
    <row r="79" spans="1:11" x14ac:dyDescent="0.25">
      <c r="A79" s="60" t="s">
        <v>4</v>
      </c>
      <c r="B79" s="87">
        <f>SUM(B67:B78)</f>
        <v>4378153.5599999996</v>
      </c>
      <c r="C79" s="25"/>
      <c r="D79" s="24"/>
      <c r="E79" s="25"/>
      <c r="F79" s="25"/>
      <c r="G79" s="25"/>
      <c r="H79" s="25"/>
      <c r="I79" s="25"/>
      <c r="J79" s="25"/>
      <c r="K79" s="25"/>
    </row>
    <row r="80" spans="1:11" x14ac:dyDescent="0.25">
      <c r="A80" s="60" t="s">
        <v>5</v>
      </c>
      <c r="B80" s="87">
        <f>AVERAGE(B67:B78)</f>
        <v>364846.12999999995</v>
      </c>
      <c r="C80" s="25">
        <f t="shared" ref="C80:K80" si="4">AVERAGE(C67:C78)</f>
        <v>519</v>
      </c>
      <c r="D80" s="25">
        <f t="shared" si="4"/>
        <v>700.79833333333329</v>
      </c>
      <c r="E80" s="25">
        <f t="shared" si="4"/>
        <v>519</v>
      </c>
      <c r="F80" s="25">
        <f t="shared" si="4"/>
        <v>151.66666666666666</v>
      </c>
      <c r="G80" s="25">
        <f t="shared" si="4"/>
        <v>367.33333333333331</v>
      </c>
      <c r="H80" s="25">
        <f t="shared" si="4"/>
        <v>480.58333333333331</v>
      </c>
      <c r="I80" s="25">
        <f t="shared" si="4"/>
        <v>38.416666666666664</v>
      </c>
      <c r="J80" s="25">
        <f t="shared" si="4"/>
        <v>142.58333333333334</v>
      </c>
      <c r="K80" s="25">
        <f t="shared" si="4"/>
        <v>338</v>
      </c>
    </row>
    <row r="81" spans="1:11" x14ac:dyDescent="0.25">
      <c r="A81" s="11"/>
    </row>
    <row r="82" spans="1:11" x14ac:dyDescent="0.25">
      <c r="A82" s="23" t="s">
        <v>0</v>
      </c>
      <c r="B82" s="23" t="s">
        <v>26</v>
      </c>
      <c r="C82" s="23" t="s">
        <v>27</v>
      </c>
      <c r="D82" s="23" t="s">
        <v>28</v>
      </c>
      <c r="E82" s="23" t="s">
        <v>29</v>
      </c>
      <c r="F82" s="23" t="s">
        <v>30</v>
      </c>
      <c r="G82" s="23" t="s">
        <v>31</v>
      </c>
      <c r="H82" s="23" t="s">
        <v>32</v>
      </c>
      <c r="I82" s="23" t="s">
        <v>33</v>
      </c>
      <c r="J82" s="23" t="s">
        <v>34</v>
      </c>
      <c r="K82" s="23" t="s">
        <v>35</v>
      </c>
    </row>
    <row r="83" spans="1:11" x14ac:dyDescent="0.25">
      <c r="A83" s="59">
        <v>43466</v>
      </c>
      <c r="B83" s="87">
        <v>499495.42</v>
      </c>
      <c r="C83" s="25">
        <v>639</v>
      </c>
      <c r="D83" s="24">
        <v>781.68</v>
      </c>
      <c r="E83" s="25">
        <v>639</v>
      </c>
      <c r="F83" s="25">
        <v>185</v>
      </c>
      <c r="G83" s="25">
        <v>454</v>
      </c>
      <c r="H83" s="25">
        <v>568</v>
      </c>
      <c r="I83" s="25">
        <v>71</v>
      </c>
      <c r="J83" s="25">
        <v>166</v>
      </c>
      <c r="K83" s="25">
        <v>402</v>
      </c>
    </row>
    <row r="84" spans="1:11" x14ac:dyDescent="0.25">
      <c r="A84" s="59">
        <v>43497</v>
      </c>
      <c r="B84" s="87">
        <v>457026.22</v>
      </c>
      <c r="C84" s="25">
        <v>584</v>
      </c>
      <c r="D84" s="24">
        <v>782.58</v>
      </c>
      <c r="E84" s="25">
        <v>584</v>
      </c>
      <c r="F84" s="25">
        <v>194</v>
      </c>
      <c r="G84" s="25">
        <v>390</v>
      </c>
      <c r="H84" s="25">
        <v>522</v>
      </c>
      <c r="I84" s="25">
        <v>62</v>
      </c>
      <c r="J84" s="25">
        <v>174</v>
      </c>
      <c r="K84" s="25">
        <v>348</v>
      </c>
    </row>
    <row r="85" spans="1:11" x14ac:dyDescent="0.25">
      <c r="A85" s="59">
        <v>43525</v>
      </c>
      <c r="B85" s="87">
        <v>379755.15</v>
      </c>
      <c r="C85" s="25">
        <v>486</v>
      </c>
      <c r="D85" s="24">
        <v>781.39</v>
      </c>
      <c r="E85" s="25">
        <v>486</v>
      </c>
      <c r="F85" s="25">
        <v>145</v>
      </c>
      <c r="G85" s="25">
        <v>341</v>
      </c>
      <c r="H85" s="25">
        <v>436</v>
      </c>
      <c r="I85" s="25">
        <v>50</v>
      </c>
      <c r="J85" s="25">
        <v>132</v>
      </c>
      <c r="K85" s="25">
        <v>304</v>
      </c>
    </row>
    <row r="86" spans="1:11" x14ac:dyDescent="0.25">
      <c r="A86" s="59">
        <v>43556</v>
      </c>
      <c r="B86" s="87">
        <v>316330.92</v>
      </c>
      <c r="C86" s="25">
        <v>403</v>
      </c>
      <c r="D86" s="24">
        <v>784.94</v>
      </c>
      <c r="E86" s="25">
        <v>403</v>
      </c>
      <c r="F86" s="25">
        <v>122</v>
      </c>
      <c r="G86" s="25">
        <v>281</v>
      </c>
      <c r="H86" s="25">
        <v>362</v>
      </c>
      <c r="I86" s="25">
        <v>41</v>
      </c>
      <c r="J86" s="25">
        <v>112</v>
      </c>
      <c r="K86" s="25">
        <v>250</v>
      </c>
    </row>
    <row r="87" spans="1:11" x14ac:dyDescent="0.25">
      <c r="A87" s="59">
        <v>43586</v>
      </c>
      <c r="B87" s="87">
        <v>303026.02</v>
      </c>
      <c r="C87" s="25">
        <v>388</v>
      </c>
      <c r="D87" s="24">
        <v>780.99</v>
      </c>
      <c r="E87" s="25">
        <v>388</v>
      </c>
      <c r="F87" s="25">
        <v>124</v>
      </c>
      <c r="G87" s="25">
        <v>264</v>
      </c>
      <c r="H87" s="25">
        <v>345</v>
      </c>
      <c r="I87" s="25">
        <v>43</v>
      </c>
      <c r="J87" s="25">
        <v>107</v>
      </c>
      <c r="K87" s="25">
        <v>238</v>
      </c>
    </row>
    <row r="88" spans="1:11" x14ac:dyDescent="0.25">
      <c r="A88" s="59">
        <v>43617</v>
      </c>
      <c r="B88" s="87">
        <v>282372.09000000003</v>
      </c>
      <c r="C88" s="25">
        <v>362</v>
      </c>
      <c r="D88" s="24">
        <v>780.03</v>
      </c>
      <c r="E88" s="25">
        <v>362</v>
      </c>
      <c r="F88" s="25">
        <v>110</v>
      </c>
      <c r="G88" s="25">
        <v>252</v>
      </c>
      <c r="H88" s="25">
        <v>319</v>
      </c>
      <c r="I88" s="25">
        <v>43</v>
      </c>
      <c r="J88" s="25">
        <v>98</v>
      </c>
      <c r="K88" s="25">
        <v>221</v>
      </c>
    </row>
    <row r="89" spans="1:11" x14ac:dyDescent="0.25">
      <c r="A89" s="59">
        <v>43647</v>
      </c>
      <c r="B89" s="87">
        <v>300968.33</v>
      </c>
      <c r="C89" s="25">
        <v>384</v>
      </c>
      <c r="D89" s="24">
        <v>783.77</v>
      </c>
      <c r="E89" s="25">
        <v>384</v>
      </c>
      <c r="F89" s="25">
        <v>121</v>
      </c>
      <c r="G89" s="25">
        <v>263</v>
      </c>
      <c r="H89" s="25">
        <v>347</v>
      </c>
      <c r="I89" s="25">
        <v>37</v>
      </c>
      <c r="J89" s="25">
        <v>110</v>
      </c>
      <c r="K89" s="25">
        <v>237</v>
      </c>
    </row>
    <row r="90" spans="1:11" x14ac:dyDescent="0.25">
      <c r="A90" s="59">
        <v>43678</v>
      </c>
      <c r="B90" s="87">
        <v>279966.93</v>
      </c>
      <c r="C90" s="25">
        <v>349</v>
      </c>
      <c r="D90" s="24">
        <v>802.2</v>
      </c>
      <c r="E90" s="25">
        <v>349</v>
      </c>
      <c r="F90" s="25">
        <v>97</v>
      </c>
      <c r="G90" s="25">
        <v>252</v>
      </c>
      <c r="H90" s="25">
        <v>303</v>
      </c>
      <c r="I90" s="25">
        <v>46</v>
      </c>
      <c r="J90" s="25">
        <v>84</v>
      </c>
      <c r="K90" s="25">
        <v>219</v>
      </c>
    </row>
    <row r="91" spans="1:11" x14ac:dyDescent="0.25">
      <c r="A91" s="59">
        <v>43709</v>
      </c>
      <c r="B91" s="87">
        <v>300636.49</v>
      </c>
      <c r="C91" s="25">
        <v>375</v>
      </c>
      <c r="D91" s="24">
        <v>801.7</v>
      </c>
      <c r="E91" s="25">
        <v>374</v>
      </c>
      <c r="F91" s="25">
        <v>129</v>
      </c>
      <c r="G91" s="25">
        <v>245</v>
      </c>
      <c r="H91" s="25">
        <v>333</v>
      </c>
      <c r="I91" s="25">
        <v>41</v>
      </c>
      <c r="J91" s="25">
        <v>121</v>
      </c>
      <c r="K91" s="25">
        <v>212</v>
      </c>
    </row>
    <row r="92" spans="1:11" x14ac:dyDescent="0.25">
      <c r="A92" s="59">
        <v>43739</v>
      </c>
      <c r="B92" s="87">
        <v>338063.97</v>
      </c>
      <c r="C92" s="25">
        <v>423</v>
      </c>
      <c r="D92" s="24">
        <v>799.21</v>
      </c>
      <c r="E92" s="25">
        <v>422</v>
      </c>
      <c r="F92" s="25">
        <v>123</v>
      </c>
      <c r="G92" s="25">
        <v>299</v>
      </c>
      <c r="H92" s="25">
        <v>385</v>
      </c>
      <c r="I92" s="25">
        <v>37</v>
      </c>
      <c r="J92" s="25">
        <v>111</v>
      </c>
      <c r="K92" s="25">
        <v>274</v>
      </c>
    </row>
    <row r="93" spans="1:11" x14ac:dyDescent="0.25">
      <c r="A93" s="59">
        <v>43770</v>
      </c>
      <c r="B93" s="87">
        <v>302426.88</v>
      </c>
      <c r="C93" s="25">
        <v>378</v>
      </c>
      <c r="D93" s="24">
        <v>800.07</v>
      </c>
      <c r="E93" s="25">
        <v>377</v>
      </c>
      <c r="F93" s="25">
        <v>112</v>
      </c>
      <c r="G93" s="25">
        <v>265</v>
      </c>
      <c r="H93" s="25">
        <v>338</v>
      </c>
      <c r="I93" s="25">
        <v>39</v>
      </c>
      <c r="J93" s="25">
        <v>94</v>
      </c>
      <c r="K93" s="25">
        <v>244</v>
      </c>
    </row>
    <row r="94" spans="1:11" x14ac:dyDescent="0.25">
      <c r="A94" s="59">
        <v>43800</v>
      </c>
      <c r="B94" s="87">
        <v>346271.84</v>
      </c>
      <c r="C94" s="25">
        <v>433</v>
      </c>
      <c r="D94" s="24">
        <v>799.7</v>
      </c>
      <c r="E94" s="25">
        <v>432</v>
      </c>
      <c r="F94" s="25">
        <v>113</v>
      </c>
      <c r="G94" s="25">
        <v>319</v>
      </c>
      <c r="H94" s="25">
        <v>385</v>
      </c>
      <c r="I94" s="25">
        <v>47</v>
      </c>
      <c r="J94" s="25">
        <v>103</v>
      </c>
      <c r="K94" s="25">
        <v>282</v>
      </c>
    </row>
    <row r="95" spans="1:11" x14ac:dyDescent="0.25">
      <c r="A95" s="60" t="s">
        <v>4</v>
      </c>
      <c r="B95" s="87">
        <f>SUM(B83:B94)</f>
        <v>4106340.26</v>
      </c>
      <c r="C95" s="25"/>
      <c r="D95" s="24"/>
      <c r="E95" s="25"/>
      <c r="F95" s="25"/>
      <c r="G95" s="25"/>
      <c r="H95" s="25"/>
      <c r="I95" s="25"/>
      <c r="J95" s="25"/>
      <c r="K95" s="25"/>
    </row>
    <row r="96" spans="1:11" x14ac:dyDescent="0.25">
      <c r="A96" s="60" t="s">
        <v>5</v>
      </c>
      <c r="B96" s="87">
        <f>AVERAGE(B83:B94)</f>
        <v>342195.02166666667</v>
      </c>
      <c r="C96" s="25">
        <f>AVERAGE(C83:C94)</f>
        <v>433.66666666666669</v>
      </c>
      <c r="D96" s="25">
        <f t="shared" ref="D96:K96" si="5">AVERAGE(D83:D94)</f>
        <v>789.85500000000002</v>
      </c>
      <c r="E96" s="25">
        <f t="shared" si="5"/>
        <v>433.33333333333331</v>
      </c>
      <c r="F96" s="25">
        <f t="shared" si="5"/>
        <v>131.25</v>
      </c>
      <c r="G96" s="25">
        <f t="shared" si="5"/>
        <v>302.08333333333331</v>
      </c>
      <c r="H96" s="25">
        <f t="shared" si="5"/>
        <v>386.91666666666669</v>
      </c>
      <c r="I96" s="25">
        <f t="shared" si="5"/>
        <v>46.416666666666664</v>
      </c>
      <c r="J96" s="25">
        <f t="shared" si="5"/>
        <v>117.66666666666667</v>
      </c>
      <c r="K96" s="25">
        <f t="shared" si="5"/>
        <v>269.25</v>
      </c>
    </row>
    <row r="98" spans="1:12" x14ac:dyDescent="0.25">
      <c r="A98" s="23" t="s">
        <v>0</v>
      </c>
      <c r="B98" s="23" t="s">
        <v>26</v>
      </c>
      <c r="C98" s="23" t="s">
        <v>27</v>
      </c>
      <c r="D98" s="23" t="s">
        <v>28</v>
      </c>
      <c r="E98" s="23" t="s">
        <v>29</v>
      </c>
      <c r="F98" s="23" t="s">
        <v>30</v>
      </c>
      <c r="G98" s="23" t="s">
        <v>31</v>
      </c>
      <c r="H98" s="23" t="s">
        <v>32</v>
      </c>
      <c r="I98" s="23" t="s">
        <v>33</v>
      </c>
      <c r="J98" s="23" t="s">
        <v>34</v>
      </c>
      <c r="K98" s="23" t="s">
        <v>35</v>
      </c>
    </row>
    <row r="99" spans="1:12" x14ac:dyDescent="0.25">
      <c r="A99" s="59">
        <v>43831</v>
      </c>
      <c r="B99" s="105">
        <v>381968.12</v>
      </c>
      <c r="C99" s="163">
        <v>477</v>
      </c>
      <c r="D99" s="162">
        <v>800.77</v>
      </c>
      <c r="E99" s="163">
        <v>476</v>
      </c>
      <c r="F99" s="163">
        <v>147</v>
      </c>
      <c r="G99" s="163">
        <v>329</v>
      </c>
      <c r="H99" s="163">
        <v>421</v>
      </c>
      <c r="I99" s="163">
        <v>55</v>
      </c>
      <c r="J99" s="163">
        <v>133</v>
      </c>
      <c r="K99" s="163">
        <v>288</v>
      </c>
    </row>
    <row r="100" spans="1:12" x14ac:dyDescent="0.25">
      <c r="A100" s="59">
        <v>43862</v>
      </c>
      <c r="B100" s="159">
        <v>380470.39</v>
      </c>
      <c r="C100" s="161">
        <v>476</v>
      </c>
      <c r="D100" s="162">
        <v>799.31</v>
      </c>
      <c r="E100" s="163">
        <v>475</v>
      </c>
      <c r="F100" s="163">
        <v>137</v>
      </c>
      <c r="G100" s="163">
        <v>338</v>
      </c>
      <c r="H100" s="163">
        <v>423</v>
      </c>
      <c r="I100" s="163">
        <v>52</v>
      </c>
      <c r="J100" s="163">
        <v>126</v>
      </c>
      <c r="K100" s="163">
        <v>297</v>
      </c>
    </row>
    <row r="101" spans="1:12" x14ac:dyDescent="0.25">
      <c r="A101" s="59">
        <v>43891</v>
      </c>
      <c r="B101" s="159">
        <v>261245.81</v>
      </c>
      <c r="C101" s="161">
        <v>328</v>
      </c>
      <c r="D101" s="162">
        <v>796.48</v>
      </c>
      <c r="E101" s="163">
        <v>327</v>
      </c>
      <c r="F101" s="163">
        <v>104</v>
      </c>
      <c r="G101" s="163">
        <v>223</v>
      </c>
      <c r="H101" s="163">
        <v>292</v>
      </c>
      <c r="I101" s="163">
        <v>35</v>
      </c>
      <c r="J101" s="163">
        <v>91</v>
      </c>
      <c r="K101" s="163">
        <v>201</v>
      </c>
    </row>
    <row r="102" spans="1:12" x14ac:dyDescent="0.25">
      <c r="A102" s="59">
        <v>43922</v>
      </c>
      <c r="B102" s="159">
        <v>264106.07</v>
      </c>
      <c r="C102" s="161">
        <v>331</v>
      </c>
      <c r="D102" s="162">
        <v>797.9</v>
      </c>
      <c r="E102" s="163">
        <v>330</v>
      </c>
      <c r="F102" s="163">
        <v>105</v>
      </c>
      <c r="G102" s="163">
        <v>225</v>
      </c>
      <c r="H102" s="163">
        <v>289</v>
      </c>
      <c r="I102" s="163">
        <v>41</v>
      </c>
      <c r="J102" s="163">
        <v>89</v>
      </c>
      <c r="K102" s="163">
        <v>200</v>
      </c>
    </row>
    <row r="103" spans="1:12" x14ac:dyDescent="0.25">
      <c r="A103" s="59">
        <v>43952</v>
      </c>
      <c r="B103" s="159">
        <v>312941.8</v>
      </c>
      <c r="C103" s="161">
        <v>391</v>
      </c>
      <c r="D103" s="162">
        <v>800.36</v>
      </c>
      <c r="E103" s="163">
        <v>390</v>
      </c>
      <c r="F103" s="163">
        <v>109</v>
      </c>
      <c r="G103" s="163">
        <v>281</v>
      </c>
      <c r="H103" s="163">
        <v>354</v>
      </c>
      <c r="I103" s="163">
        <v>36</v>
      </c>
      <c r="J103" s="163">
        <v>100</v>
      </c>
      <c r="K103" s="163">
        <v>254</v>
      </c>
    </row>
    <row r="104" spans="1:12" x14ac:dyDescent="0.25">
      <c r="A104" s="59">
        <v>43983</v>
      </c>
      <c r="B104" s="159">
        <v>296593.99</v>
      </c>
      <c r="C104" s="161">
        <v>370</v>
      </c>
      <c r="D104" s="162">
        <v>801.61</v>
      </c>
      <c r="E104" s="163">
        <v>369</v>
      </c>
      <c r="F104" s="163">
        <v>104</v>
      </c>
      <c r="G104" s="163">
        <v>265</v>
      </c>
      <c r="H104" s="163">
        <v>322</v>
      </c>
      <c r="I104" s="163">
        <v>47</v>
      </c>
      <c r="J104" s="163">
        <v>91</v>
      </c>
      <c r="K104" s="163">
        <v>231</v>
      </c>
    </row>
    <row r="105" spans="1:12" x14ac:dyDescent="0.25">
      <c r="A105" s="59">
        <v>44013</v>
      </c>
      <c r="B105" s="159">
        <v>261943.6</v>
      </c>
      <c r="C105" s="161">
        <v>328</v>
      </c>
      <c r="D105" s="162">
        <v>798.61</v>
      </c>
      <c r="E105" s="163">
        <v>327</v>
      </c>
      <c r="F105" s="163">
        <v>101</v>
      </c>
      <c r="G105" s="163">
        <v>226</v>
      </c>
      <c r="H105" s="163">
        <v>287</v>
      </c>
      <c r="I105" s="163">
        <v>40</v>
      </c>
      <c r="J105" s="163">
        <v>90</v>
      </c>
      <c r="K105" s="163">
        <v>197</v>
      </c>
    </row>
    <row r="106" spans="1:12" x14ac:dyDescent="0.25">
      <c r="A106" s="59">
        <v>44044</v>
      </c>
      <c r="B106" s="159">
        <v>131915.04</v>
      </c>
      <c r="C106" s="161">
        <v>165</v>
      </c>
      <c r="D106" s="162">
        <v>799.49</v>
      </c>
      <c r="E106" s="163">
        <v>164</v>
      </c>
      <c r="F106" s="163">
        <v>51</v>
      </c>
      <c r="G106" s="163">
        <v>113</v>
      </c>
      <c r="H106" s="163">
        <v>143</v>
      </c>
      <c r="I106" s="163">
        <v>21</v>
      </c>
      <c r="J106" s="163">
        <v>47</v>
      </c>
      <c r="K106" s="163">
        <v>96</v>
      </c>
      <c r="L106" s="1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85" workbookViewId="0">
      <selection activeCell="A108" sqref="A108:XFD122"/>
    </sheetView>
  </sheetViews>
  <sheetFormatPr defaultRowHeight="15" x14ac:dyDescent="0.25"/>
  <cols>
    <col min="1" max="1" width="11.85546875" style="14" customWidth="1"/>
    <col min="2" max="2" width="17.42578125" style="14" bestFit="1" customWidth="1"/>
    <col min="3" max="3" width="13.140625" style="14" bestFit="1" customWidth="1"/>
    <col min="4" max="4" width="14" style="14" bestFit="1" customWidth="1"/>
    <col min="5" max="5" width="14.7109375" style="14" bestFit="1" customWidth="1"/>
    <col min="6" max="6" width="15.140625" style="14" bestFit="1" customWidth="1"/>
    <col min="7" max="7" width="14.28515625" style="14" bestFit="1" customWidth="1"/>
    <col min="8" max="9" width="13.140625" style="14" bestFit="1" customWidth="1"/>
    <col min="10" max="10" width="15" style="14" bestFit="1" customWidth="1"/>
    <col min="11" max="11" width="14.140625" style="14" bestFit="1" customWidth="1"/>
    <col min="12" max="16384" width="9.140625" style="14"/>
  </cols>
  <sheetData>
    <row r="1" spans="1:11" x14ac:dyDescent="0.25">
      <c r="A1" s="90" t="s">
        <v>0</v>
      </c>
      <c r="B1" s="90" t="s">
        <v>26</v>
      </c>
      <c r="C1" s="90" t="s">
        <v>27</v>
      </c>
      <c r="D1" s="90" t="s">
        <v>28</v>
      </c>
      <c r="E1" s="90" t="s">
        <v>29</v>
      </c>
      <c r="F1" s="90" t="s">
        <v>30</v>
      </c>
      <c r="G1" s="90" t="s">
        <v>31</v>
      </c>
      <c r="H1" s="90" t="s">
        <v>32</v>
      </c>
      <c r="I1" s="90" t="s">
        <v>33</v>
      </c>
      <c r="J1" s="90" t="s">
        <v>34</v>
      </c>
      <c r="K1" s="90" t="s">
        <v>35</v>
      </c>
    </row>
    <row r="2" spans="1:11" x14ac:dyDescent="0.25">
      <c r="A2" s="58">
        <v>41640</v>
      </c>
      <c r="B2" s="88">
        <v>64183.24</v>
      </c>
      <c r="C2" s="92">
        <v>242</v>
      </c>
      <c r="D2" s="91">
        <v>265.22000000000003</v>
      </c>
      <c r="E2" s="92">
        <v>242</v>
      </c>
      <c r="F2" s="92">
        <v>64</v>
      </c>
      <c r="G2" s="92">
        <v>178</v>
      </c>
      <c r="H2" s="92">
        <v>233</v>
      </c>
      <c r="I2" s="92">
        <v>9</v>
      </c>
      <c r="J2" s="92">
        <v>63</v>
      </c>
      <c r="K2" s="92">
        <v>170</v>
      </c>
    </row>
    <row r="3" spans="1:11" x14ac:dyDescent="0.25">
      <c r="A3" s="59">
        <v>41671</v>
      </c>
      <c r="B3" s="88">
        <v>72670.28</v>
      </c>
      <c r="C3" s="92">
        <v>274</v>
      </c>
      <c r="D3" s="91">
        <v>265.22000000000003</v>
      </c>
      <c r="E3" s="92">
        <v>274</v>
      </c>
      <c r="F3" s="92">
        <v>89</v>
      </c>
      <c r="G3" s="92">
        <v>185</v>
      </c>
      <c r="H3" s="92">
        <v>263</v>
      </c>
      <c r="I3" s="92">
        <v>11</v>
      </c>
      <c r="J3" s="92">
        <v>87</v>
      </c>
      <c r="K3" s="92">
        <v>176</v>
      </c>
    </row>
    <row r="4" spans="1:11" x14ac:dyDescent="0.25">
      <c r="A4" s="58">
        <v>41699</v>
      </c>
      <c r="B4" s="88">
        <v>77444.240000000005</v>
      </c>
      <c r="C4" s="92">
        <v>292</v>
      </c>
      <c r="D4" s="91">
        <v>265.22000000000003</v>
      </c>
      <c r="E4" s="92">
        <v>292</v>
      </c>
      <c r="F4" s="92">
        <v>86</v>
      </c>
      <c r="G4" s="92">
        <v>206</v>
      </c>
      <c r="H4" s="92">
        <v>282</v>
      </c>
      <c r="I4" s="92">
        <v>10</v>
      </c>
      <c r="J4" s="92">
        <v>84</v>
      </c>
      <c r="K4" s="92">
        <v>198</v>
      </c>
    </row>
    <row r="5" spans="1:11" x14ac:dyDescent="0.25">
      <c r="A5" s="59">
        <v>41730</v>
      </c>
      <c r="B5" s="88">
        <v>66835.44</v>
      </c>
      <c r="C5" s="92">
        <v>252</v>
      </c>
      <c r="D5" s="91">
        <v>265.22000000000003</v>
      </c>
      <c r="E5" s="92">
        <v>252</v>
      </c>
      <c r="F5" s="92">
        <v>69</v>
      </c>
      <c r="G5" s="92">
        <v>183</v>
      </c>
      <c r="H5" s="92">
        <v>241</v>
      </c>
      <c r="I5" s="92">
        <v>11</v>
      </c>
      <c r="J5" s="92">
        <v>67</v>
      </c>
      <c r="K5" s="92">
        <v>174</v>
      </c>
    </row>
    <row r="6" spans="1:11" x14ac:dyDescent="0.25">
      <c r="A6" s="58">
        <v>41760</v>
      </c>
      <c r="B6" s="88">
        <v>66835.44</v>
      </c>
      <c r="C6" s="92">
        <v>252</v>
      </c>
      <c r="D6" s="91">
        <v>265.22000000000003</v>
      </c>
      <c r="E6" s="92">
        <v>252</v>
      </c>
      <c r="F6" s="92">
        <v>76</v>
      </c>
      <c r="G6" s="92">
        <v>176</v>
      </c>
      <c r="H6" s="92">
        <v>238</v>
      </c>
      <c r="I6" s="92">
        <v>14</v>
      </c>
      <c r="J6" s="92">
        <v>73</v>
      </c>
      <c r="K6" s="92">
        <v>165</v>
      </c>
    </row>
    <row r="7" spans="1:11" x14ac:dyDescent="0.25">
      <c r="A7" s="59">
        <v>41791</v>
      </c>
      <c r="B7" s="88">
        <v>54370.1</v>
      </c>
      <c r="C7" s="92">
        <v>205</v>
      </c>
      <c r="D7" s="91">
        <v>265.22000000000003</v>
      </c>
      <c r="E7" s="92">
        <v>205</v>
      </c>
      <c r="F7" s="92">
        <v>66</v>
      </c>
      <c r="G7" s="92">
        <v>139</v>
      </c>
      <c r="H7" s="92">
        <v>193</v>
      </c>
      <c r="I7" s="92">
        <v>12</v>
      </c>
      <c r="J7" s="92">
        <v>65</v>
      </c>
      <c r="K7" s="92">
        <v>128</v>
      </c>
    </row>
    <row r="8" spans="1:11" x14ac:dyDescent="0.25">
      <c r="A8" s="58">
        <v>41821</v>
      </c>
      <c r="B8" s="88">
        <v>67100.66</v>
      </c>
      <c r="C8" s="92">
        <v>253</v>
      </c>
      <c r="D8" s="91">
        <v>265.22000000000003</v>
      </c>
      <c r="E8" s="92">
        <v>253</v>
      </c>
      <c r="F8" s="92">
        <v>77</v>
      </c>
      <c r="G8" s="92">
        <v>176</v>
      </c>
      <c r="H8" s="92">
        <v>243</v>
      </c>
      <c r="I8" s="92">
        <v>10</v>
      </c>
      <c r="J8" s="92">
        <v>74</v>
      </c>
      <c r="K8" s="92">
        <v>169</v>
      </c>
    </row>
    <row r="9" spans="1:11" x14ac:dyDescent="0.25">
      <c r="A9" s="59">
        <v>41852</v>
      </c>
      <c r="B9" s="88">
        <v>72684</v>
      </c>
      <c r="C9" s="92">
        <v>270</v>
      </c>
      <c r="D9" s="91">
        <v>269.2</v>
      </c>
      <c r="E9" s="92">
        <v>270</v>
      </c>
      <c r="F9" s="92">
        <v>87</v>
      </c>
      <c r="G9" s="92">
        <v>183</v>
      </c>
      <c r="H9" s="92">
        <v>258</v>
      </c>
      <c r="I9" s="92">
        <v>12</v>
      </c>
      <c r="J9" s="92">
        <v>83</v>
      </c>
      <c r="K9" s="92">
        <v>175</v>
      </c>
    </row>
    <row r="10" spans="1:11" x14ac:dyDescent="0.25">
      <c r="A10" s="58">
        <v>41883</v>
      </c>
      <c r="B10" s="88">
        <v>73222.399999999994</v>
      </c>
      <c r="C10" s="92">
        <v>272</v>
      </c>
      <c r="D10" s="91">
        <v>269.2</v>
      </c>
      <c r="E10" s="92">
        <v>272</v>
      </c>
      <c r="F10" s="92">
        <v>79</v>
      </c>
      <c r="G10" s="92">
        <v>193</v>
      </c>
      <c r="H10" s="92">
        <v>258</v>
      </c>
      <c r="I10" s="92">
        <v>14</v>
      </c>
      <c r="J10" s="92">
        <v>74</v>
      </c>
      <c r="K10" s="92">
        <v>184</v>
      </c>
    </row>
    <row r="11" spans="1:11" x14ac:dyDescent="0.25">
      <c r="A11" s="59">
        <v>41913</v>
      </c>
      <c r="B11" s="88">
        <v>82106</v>
      </c>
      <c r="C11" s="92">
        <v>305</v>
      </c>
      <c r="D11" s="91">
        <v>269.2</v>
      </c>
      <c r="E11" s="92">
        <v>305</v>
      </c>
      <c r="F11" s="92">
        <v>97</v>
      </c>
      <c r="G11" s="92">
        <v>208</v>
      </c>
      <c r="H11" s="92">
        <v>293</v>
      </c>
      <c r="I11" s="92">
        <v>12</v>
      </c>
      <c r="J11" s="92">
        <v>96</v>
      </c>
      <c r="K11" s="92">
        <v>197</v>
      </c>
    </row>
    <row r="12" spans="1:11" x14ac:dyDescent="0.25">
      <c r="A12" s="58">
        <v>41944</v>
      </c>
      <c r="B12" s="88">
        <v>72414.8</v>
      </c>
      <c r="C12" s="92">
        <v>269</v>
      </c>
      <c r="D12" s="91">
        <v>269.2</v>
      </c>
      <c r="E12" s="92">
        <v>269</v>
      </c>
      <c r="F12" s="92">
        <v>78</v>
      </c>
      <c r="G12" s="92">
        <v>191</v>
      </c>
      <c r="H12" s="92">
        <v>259</v>
      </c>
      <c r="I12" s="92">
        <v>10</v>
      </c>
      <c r="J12" s="92">
        <v>76</v>
      </c>
      <c r="K12" s="92">
        <v>183</v>
      </c>
    </row>
    <row r="13" spans="1:11" x14ac:dyDescent="0.25">
      <c r="A13" s="59">
        <v>41974</v>
      </c>
      <c r="B13" s="88">
        <v>80490.8</v>
      </c>
      <c r="C13" s="92">
        <v>299</v>
      </c>
      <c r="D13" s="91">
        <v>269.2</v>
      </c>
      <c r="E13" s="92">
        <v>299</v>
      </c>
      <c r="F13" s="92">
        <v>79</v>
      </c>
      <c r="G13" s="92">
        <v>220</v>
      </c>
      <c r="H13" s="92">
        <v>282</v>
      </c>
      <c r="I13" s="92">
        <v>17</v>
      </c>
      <c r="J13" s="92">
        <v>77</v>
      </c>
      <c r="K13" s="92">
        <v>205</v>
      </c>
    </row>
    <row r="14" spans="1:11" x14ac:dyDescent="0.25">
      <c r="A14" s="158" t="s">
        <v>4</v>
      </c>
      <c r="B14" s="88">
        <v>850357.4</v>
      </c>
      <c r="C14" s="92">
        <v>3185</v>
      </c>
      <c r="D14" s="91">
        <v>266.99</v>
      </c>
      <c r="E14" s="92"/>
      <c r="F14" s="92">
        <v>947</v>
      </c>
      <c r="G14" s="92">
        <v>2238</v>
      </c>
      <c r="H14" s="92">
        <v>3043</v>
      </c>
      <c r="I14" s="92">
        <v>142</v>
      </c>
      <c r="J14" s="92">
        <v>919</v>
      </c>
      <c r="K14" s="92">
        <v>2124</v>
      </c>
    </row>
    <row r="15" spans="1:11" x14ac:dyDescent="0.25">
      <c r="A15" s="9" t="s">
        <v>5</v>
      </c>
      <c r="E15" s="21">
        <f>AVERAGE(E2:E14)</f>
        <v>265.41666666666669</v>
      </c>
    </row>
    <row r="17" spans="1:11" x14ac:dyDescent="0.25">
      <c r="A17" s="23" t="s">
        <v>0</v>
      </c>
      <c r="B17" s="23" t="s">
        <v>26</v>
      </c>
      <c r="C17" s="23" t="s">
        <v>27</v>
      </c>
      <c r="D17" s="23" t="s">
        <v>28</v>
      </c>
      <c r="E17" s="23" t="s">
        <v>29</v>
      </c>
      <c r="F17" s="23" t="s">
        <v>30</v>
      </c>
      <c r="G17" s="23" t="s">
        <v>31</v>
      </c>
      <c r="H17" s="23" t="s">
        <v>32</v>
      </c>
      <c r="I17" s="23" t="s">
        <v>33</v>
      </c>
      <c r="J17" s="23" t="s">
        <v>34</v>
      </c>
      <c r="K17" s="23" t="s">
        <v>35</v>
      </c>
    </row>
    <row r="18" spans="1:11" x14ac:dyDescent="0.25">
      <c r="A18" s="58">
        <v>42005</v>
      </c>
      <c r="B18" s="87">
        <v>93950.8</v>
      </c>
      <c r="C18" s="25">
        <v>349</v>
      </c>
      <c r="D18" s="24">
        <v>269.2</v>
      </c>
      <c r="E18" s="25">
        <v>349</v>
      </c>
      <c r="F18" s="25">
        <v>113</v>
      </c>
      <c r="G18" s="25">
        <v>236</v>
      </c>
      <c r="H18" s="25">
        <v>329</v>
      </c>
      <c r="I18" s="25">
        <v>20</v>
      </c>
      <c r="J18" s="25">
        <v>106</v>
      </c>
      <c r="K18" s="25">
        <v>223</v>
      </c>
    </row>
    <row r="19" spans="1:11" x14ac:dyDescent="0.25">
      <c r="A19" s="59">
        <v>42036</v>
      </c>
      <c r="B19" s="87">
        <v>86144</v>
      </c>
      <c r="C19" s="25">
        <v>320</v>
      </c>
      <c r="D19" s="24">
        <v>269.2</v>
      </c>
      <c r="E19" s="25">
        <v>320</v>
      </c>
      <c r="F19" s="25">
        <v>92</v>
      </c>
      <c r="G19" s="25">
        <v>228</v>
      </c>
      <c r="H19" s="25">
        <v>309</v>
      </c>
      <c r="I19" s="25">
        <v>11</v>
      </c>
      <c r="J19" s="25">
        <v>91</v>
      </c>
      <c r="K19" s="25">
        <v>218</v>
      </c>
    </row>
    <row r="20" spans="1:11" x14ac:dyDescent="0.25">
      <c r="A20" s="59">
        <v>42064</v>
      </c>
      <c r="B20" s="87">
        <v>96373.6</v>
      </c>
      <c r="C20" s="25">
        <v>358</v>
      </c>
      <c r="D20" s="24">
        <v>269.2</v>
      </c>
      <c r="E20" s="25">
        <v>358</v>
      </c>
      <c r="F20" s="25">
        <v>108</v>
      </c>
      <c r="G20" s="25">
        <v>250</v>
      </c>
      <c r="H20" s="25">
        <v>344</v>
      </c>
      <c r="I20" s="25">
        <v>14</v>
      </c>
      <c r="J20" s="25">
        <v>107</v>
      </c>
      <c r="K20" s="25">
        <v>237</v>
      </c>
    </row>
    <row r="21" spans="1:11" x14ac:dyDescent="0.25">
      <c r="A21" s="59">
        <v>42095</v>
      </c>
      <c r="B21" s="87">
        <v>100950</v>
      </c>
      <c r="C21" s="25">
        <v>375</v>
      </c>
      <c r="D21" s="24">
        <v>269.2</v>
      </c>
      <c r="E21" s="25">
        <v>375</v>
      </c>
      <c r="F21" s="25">
        <v>93</v>
      </c>
      <c r="G21" s="25">
        <v>282</v>
      </c>
      <c r="H21" s="25">
        <v>368</v>
      </c>
      <c r="I21" s="25">
        <v>7</v>
      </c>
      <c r="J21" s="25">
        <v>93</v>
      </c>
      <c r="K21" s="25">
        <v>275</v>
      </c>
    </row>
    <row r="22" spans="1:11" x14ac:dyDescent="0.25">
      <c r="A22" s="59">
        <v>42125</v>
      </c>
      <c r="B22" s="87">
        <v>78875.600000000006</v>
      </c>
      <c r="C22" s="25">
        <v>293</v>
      </c>
      <c r="D22" s="24">
        <v>269.2</v>
      </c>
      <c r="E22" s="25">
        <v>293</v>
      </c>
      <c r="F22" s="25">
        <v>91</v>
      </c>
      <c r="G22" s="25">
        <v>202</v>
      </c>
      <c r="H22" s="25">
        <v>280</v>
      </c>
      <c r="I22" s="25">
        <v>13</v>
      </c>
      <c r="J22" s="25">
        <v>89</v>
      </c>
      <c r="K22" s="25">
        <v>191</v>
      </c>
    </row>
    <row r="23" spans="1:11" x14ac:dyDescent="0.25">
      <c r="A23" s="59">
        <v>42156</v>
      </c>
      <c r="B23" s="87">
        <v>74299.199999999997</v>
      </c>
      <c r="C23" s="25">
        <v>276</v>
      </c>
      <c r="D23" s="24">
        <v>269.2</v>
      </c>
      <c r="E23" s="25">
        <v>276</v>
      </c>
      <c r="F23" s="25">
        <v>89</v>
      </c>
      <c r="G23" s="25">
        <v>187</v>
      </c>
      <c r="H23" s="25">
        <v>264</v>
      </c>
      <c r="I23" s="25">
        <v>12</v>
      </c>
      <c r="J23" s="25">
        <v>85</v>
      </c>
      <c r="K23" s="25">
        <v>179</v>
      </c>
    </row>
    <row r="24" spans="1:11" x14ac:dyDescent="0.25">
      <c r="A24" s="59">
        <v>42186</v>
      </c>
      <c r="B24" s="87">
        <v>78337.2</v>
      </c>
      <c r="C24" s="25">
        <v>291</v>
      </c>
      <c r="D24" s="24">
        <v>269.2</v>
      </c>
      <c r="E24" s="25">
        <v>291</v>
      </c>
      <c r="F24" s="25">
        <v>77</v>
      </c>
      <c r="G24" s="25">
        <v>214</v>
      </c>
      <c r="H24" s="25">
        <v>271</v>
      </c>
      <c r="I24" s="25">
        <v>20</v>
      </c>
      <c r="J24" s="25">
        <v>76</v>
      </c>
      <c r="K24" s="25">
        <v>195</v>
      </c>
    </row>
    <row r="25" spans="1:11" x14ac:dyDescent="0.25">
      <c r="A25" s="59">
        <v>42217</v>
      </c>
      <c r="B25" s="87">
        <v>76371.240000000005</v>
      </c>
      <c r="C25" s="25">
        <v>282</v>
      </c>
      <c r="D25" s="24">
        <v>270.82</v>
      </c>
      <c r="E25" s="25">
        <v>282</v>
      </c>
      <c r="F25" s="25">
        <v>78</v>
      </c>
      <c r="G25" s="25">
        <v>204</v>
      </c>
      <c r="H25" s="25">
        <v>263</v>
      </c>
      <c r="I25" s="25">
        <v>19</v>
      </c>
      <c r="J25" s="25">
        <v>77</v>
      </c>
      <c r="K25" s="25">
        <v>186</v>
      </c>
    </row>
    <row r="26" spans="1:11" x14ac:dyDescent="0.25">
      <c r="A26" s="59">
        <v>42248</v>
      </c>
      <c r="B26" s="87">
        <v>71225.66</v>
      </c>
      <c r="C26" s="25">
        <v>263</v>
      </c>
      <c r="D26" s="24">
        <v>270.82</v>
      </c>
      <c r="E26" s="25">
        <v>263</v>
      </c>
      <c r="F26" s="25">
        <v>80</v>
      </c>
      <c r="G26" s="25">
        <v>183</v>
      </c>
      <c r="H26" s="25">
        <v>248</v>
      </c>
      <c r="I26" s="25">
        <v>15</v>
      </c>
      <c r="J26" s="25">
        <v>77</v>
      </c>
      <c r="K26" s="25">
        <v>171</v>
      </c>
    </row>
    <row r="27" spans="1:11" x14ac:dyDescent="0.25">
      <c r="A27" s="59">
        <v>42278</v>
      </c>
      <c r="B27" s="87">
        <v>85579.12</v>
      </c>
      <c r="C27" s="25">
        <v>317</v>
      </c>
      <c r="D27" s="24">
        <v>269.97000000000003</v>
      </c>
      <c r="E27" s="25">
        <v>316</v>
      </c>
      <c r="F27" s="25">
        <v>95</v>
      </c>
      <c r="G27" s="25">
        <v>221</v>
      </c>
      <c r="H27" s="25">
        <v>301</v>
      </c>
      <c r="I27" s="25">
        <v>15</v>
      </c>
      <c r="J27" s="25">
        <v>92</v>
      </c>
      <c r="K27" s="25">
        <v>209</v>
      </c>
    </row>
    <row r="28" spans="1:11" x14ac:dyDescent="0.25">
      <c r="A28" s="59">
        <v>42309</v>
      </c>
      <c r="B28" s="87">
        <v>73933.86</v>
      </c>
      <c r="C28" s="25">
        <v>273</v>
      </c>
      <c r="D28" s="24">
        <v>270.82</v>
      </c>
      <c r="E28" s="25">
        <v>273</v>
      </c>
      <c r="F28" s="25">
        <v>77</v>
      </c>
      <c r="G28" s="25">
        <v>196</v>
      </c>
      <c r="H28" s="25">
        <v>250</v>
      </c>
      <c r="I28" s="25">
        <v>23</v>
      </c>
      <c r="J28" s="25">
        <v>70</v>
      </c>
      <c r="K28" s="25">
        <v>180</v>
      </c>
    </row>
    <row r="29" spans="1:11" x14ac:dyDescent="0.25">
      <c r="A29" s="59">
        <v>42339</v>
      </c>
      <c r="B29" s="87">
        <v>83141.740000000005</v>
      </c>
      <c r="C29" s="25">
        <v>307</v>
      </c>
      <c r="D29" s="24">
        <v>270.82</v>
      </c>
      <c r="E29" s="25">
        <v>307</v>
      </c>
      <c r="F29" s="25">
        <v>93</v>
      </c>
      <c r="G29" s="25">
        <v>214</v>
      </c>
      <c r="H29" s="25">
        <v>296</v>
      </c>
      <c r="I29" s="25">
        <v>11</v>
      </c>
      <c r="J29" s="25">
        <v>93</v>
      </c>
      <c r="K29" s="25">
        <v>203</v>
      </c>
    </row>
    <row r="30" spans="1:11" x14ac:dyDescent="0.25">
      <c r="A30" s="60" t="s">
        <v>4</v>
      </c>
      <c r="B30" s="87">
        <v>999182.02</v>
      </c>
      <c r="C30" s="25">
        <f>AVERAGE(C18:C29)</f>
        <v>308.66666666666669</v>
      </c>
      <c r="D30" s="24">
        <v>269.76</v>
      </c>
      <c r="E30" s="25"/>
      <c r="F30" s="25">
        <v>1086</v>
      </c>
      <c r="G30" s="25">
        <v>2617</v>
      </c>
      <c r="H30" s="25">
        <v>3523</v>
      </c>
      <c r="I30" s="25">
        <v>180</v>
      </c>
      <c r="J30" s="25">
        <v>1056</v>
      </c>
      <c r="K30" s="25">
        <v>2467</v>
      </c>
    </row>
    <row r="31" spans="1:11" x14ac:dyDescent="0.25">
      <c r="A31" s="60" t="s">
        <v>5</v>
      </c>
      <c r="B31" s="48"/>
      <c r="C31" s="48"/>
      <c r="D31" s="48"/>
      <c r="E31" s="51">
        <f>AVERAGE(E18:E30)</f>
        <v>308.58333333333331</v>
      </c>
      <c r="F31" s="48"/>
      <c r="G31" s="48"/>
      <c r="H31" s="48"/>
      <c r="I31" s="48"/>
      <c r="J31" s="48"/>
      <c r="K31" s="48"/>
    </row>
    <row r="32" spans="1:11" x14ac:dyDescent="0.25">
      <c r="A32" s="11"/>
      <c r="B32" s="16"/>
    </row>
    <row r="33" spans="1:11" x14ac:dyDescent="0.25">
      <c r="A33" s="23" t="s">
        <v>0</v>
      </c>
      <c r="B33" s="23" t="s">
        <v>26</v>
      </c>
      <c r="C33" s="23" t="s">
        <v>27</v>
      </c>
      <c r="D33" s="23" t="s">
        <v>28</v>
      </c>
      <c r="E33" s="23" t="s">
        <v>29</v>
      </c>
      <c r="F33" s="23" t="s">
        <v>30</v>
      </c>
      <c r="G33" s="23" t="s">
        <v>31</v>
      </c>
      <c r="H33" s="23" t="s">
        <v>32</v>
      </c>
      <c r="I33" s="23" t="s">
        <v>33</v>
      </c>
      <c r="J33" s="23" t="s">
        <v>34</v>
      </c>
      <c r="K33" s="23" t="s">
        <v>35</v>
      </c>
    </row>
    <row r="34" spans="1:11" x14ac:dyDescent="0.25">
      <c r="A34" s="59">
        <v>42370</v>
      </c>
      <c r="B34" s="87">
        <v>112347.09</v>
      </c>
      <c r="C34" s="25">
        <v>389</v>
      </c>
      <c r="D34" s="24">
        <v>288.81</v>
      </c>
      <c r="E34" s="25">
        <v>389</v>
      </c>
      <c r="F34" s="25">
        <v>107</v>
      </c>
      <c r="G34" s="25">
        <v>282</v>
      </c>
      <c r="H34" s="25">
        <v>374</v>
      </c>
      <c r="I34" s="25">
        <v>15</v>
      </c>
      <c r="J34" s="25">
        <v>104</v>
      </c>
      <c r="K34" s="25">
        <v>270</v>
      </c>
    </row>
    <row r="35" spans="1:11" x14ac:dyDescent="0.25">
      <c r="A35" s="59">
        <v>42401</v>
      </c>
      <c r="B35" s="87">
        <v>93863.25</v>
      </c>
      <c r="C35" s="25">
        <v>325</v>
      </c>
      <c r="D35" s="24">
        <v>288.81</v>
      </c>
      <c r="E35" s="25">
        <v>325</v>
      </c>
      <c r="F35" s="25">
        <v>93</v>
      </c>
      <c r="G35" s="25">
        <v>232</v>
      </c>
      <c r="H35" s="25">
        <v>316</v>
      </c>
      <c r="I35" s="25">
        <v>9</v>
      </c>
      <c r="J35" s="25">
        <v>92</v>
      </c>
      <c r="K35" s="25">
        <v>224</v>
      </c>
    </row>
    <row r="36" spans="1:11" x14ac:dyDescent="0.25">
      <c r="A36" s="59">
        <v>42430</v>
      </c>
      <c r="B36" s="87">
        <v>102816.36</v>
      </c>
      <c r="C36" s="25">
        <v>356</v>
      </c>
      <c r="D36" s="24">
        <v>288.81</v>
      </c>
      <c r="E36" s="25">
        <v>356</v>
      </c>
      <c r="F36" s="25">
        <v>107</v>
      </c>
      <c r="G36" s="25">
        <v>249</v>
      </c>
      <c r="H36" s="25">
        <v>336</v>
      </c>
      <c r="I36" s="25">
        <v>20</v>
      </c>
      <c r="J36" s="25">
        <v>105</v>
      </c>
      <c r="K36" s="25">
        <v>231</v>
      </c>
    </row>
    <row r="37" spans="1:11" x14ac:dyDescent="0.25">
      <c r="A37" s="59">
        <v>42461</v>
      </c>
      <c r="B37" s="87">
        <v>88375.86</v>
      </c>
      <c r="C37" s="25">
        <v>306</v>
      </c>
      <c r="D37" s="24">
        <v>288.81</v>
      </c>
      <c r="E37" s="25">
        <v>306</v>
      </c>
      <c r="F37" s="25">
        <v>89</v>
      </c>
      <c r="G37" s="25">
        <v>217</v>
      </c>
      <c r="H37" s="25">
        <v>293</v>
      </c>
      <c r="I37" s="25">
        <v>13</v>
      </c>
      <c r="J37" s="25">
        <v>85</v>
      </c>
      <c r="K37" s="25">
        <v>208</v>
      </c>
    </row>
    <row r="38" spans="1:11" x14ac:dyDescent="0.25">
      <c r="A38" s="59">
        <v>42491</v>
      </c>
      <c r="B38" s="87">
        <v>82888.47</v>
      </c>
      <c r="C38" s="25">
        <v>287</v>
      </c>
      <c r="D38" s="24">
        <v>288.81</v>
      </c>
      <c r="E38" s="25">
        <v>287</v>
      </c>
      <c r="F38" s="25">
        <v>96</v>
      </c>
      <c r="G38" s="25">
        <v>191</v>
      </c>
      <c r="H38" s="25">
        <v>276</v>
      </c>
      <c r="I38" s="25">
        <v>11</v>
      </c>
      <c r="J38" s="25">
        <v>93</v>
      </c>
      <c r="K38" s="25">
        <v>183</v>
      </c>
    </row>
    <row r="39" spans="1:11" x14ac:dyDescent="0.25">
      <c r="A39" s="59">
        <v>42522</v>
      </c>
      <c r="B39" s="87">
        <v>80000.37</v>
      </c>
      <c r="C39" s="25">
        <v>277</v>
      </c>
      <c r="D39" s="24">
        <v>288.81</v>
      </c>
      <c r="E39" s="25">
        <v>277</v>
      </c>
      <c r="F39" s="25">
        <v>87</v>
      </c>
      <c r="G39" s="25">
        <v>190</v>
      </c>
      <c r="H39" s="25">
        <v>266</v>
      </c>
      <c r="I39" s="25">
        <v>11</v>
      </c>
      <c r="J39" s="25">
        <v>85</v>
      </c>
      <c r="K39" s="25">
        <v>181</v>
      </c>
    </row>
    <row r="40" spans="1:11" x14ac:dyDescent="0.25">
      <c r="A40" s="59">
        <v>42552</v>
      </c>
      <c r="B40" s="87">
        <v>81444.42</v>
      </c>
      <c r="C40" s="25">
        <v>282</v>
      </c>
      <c r="D40" s="24">
        <v>288.81</v>
      </c>
      <c r="E40" s="25">
        <v>282</v>
      </c>
      <c r="F40" s="25">
        <v>80</v>
      </c>
      <c r="G40" s="25">
        <v>202</v>
      </c>
      <c r="H40" s="25">
        <v>266</v>
      </c>
      <c r="I40" s="25">
        <v>16</v>
      </c>
      <c r="J40" s="25">
        <v>74</v>
      </c>
      <c r="K40" s="25">
        <v>192</v>
      </c>
    </row>
    <row r="41" spans="1:11" x14ac:dyDescent="0.25">
      <c r="A41" s="59">
        <v>42583</v>
      </c>
      <c r="B41" s="87">
        <v>84141.21</v>
      </c>
      <c r="C41" s="25">
        <v>291</v>
      </c>
      <c r="D41" s="24">
        <v>289.14999999999998</v>
      </c>
      <c r="E41" s="25">
        <v>291</v>
      </c>
      <c r="F41" s="25">
        <v>97</v>
      </c>
      <c r="G41" s="25">
        <v>194</v>
      </c>
      <c r="H41" s="25">
        <v>276</v>
      </c>
      <c r="I41" s="25">
        <v>15</v>
      </c>
      <c r="J41" s="25">
        <v>96</v>
      </c>
      <c r="K41" s="25">
        <v>180</v>
      </c>
    </row>
    <row r="42" spans="1:11" x14ac:dyDescent="0.25">
      <c r="A42" s="59">
        <v>42614</v>
      </c>
      <c r="B42" s="87">
        <v>85180.14</v>
      </c>
      <c r="C42" s="25">
        <v>294</v>
      </c>
      <c r="D42" s="24">
        <v>289.73</v>
      </c>
      <c r="E42" s="25">
        <v>294</v>
      </c>
      <c r="F42" s="25">
        <v>86</v>
      </c>
      <c r="G42" s="25">
        <v>208</v>
      </c>
      <c r="H42" s="25">
        <v>276</v>
      </c>
      <c r="I42" s="25">
        <v>18</v>
      </c>
      <c r="J42" s="25">
        <v>83</v>
      </c>
      <c r="K42" s="25">
        <v>193</v>
      </c>
    </row>
    <row r="43" spans="1:11" x14ac:dyDescent="0.25">
      <c r="A43" s="59">
        <v>42644</v>
      </c>
      <c r="B43" s="87">
        <v>103573.8</v>
      </c>
      <c r="C43" s="25">
        <v>355</v>
      </c>
      <c r="D43" s="24">
        <v>291.76</v>
      </c>
      <c r="E43" s="25">
        <v>355</v>
      </c>
      <c r="F43" s="25">
        <v>98</v>
      </c>
      <c r="G43" s="25">
        <v>257</v>
      </c>
      <c r="H43" s="25">
        <v>335</v>
      </c>
      <c r="I43" s="25">
        <v>20</v>
      </c>
      <c r="J43" s="25">
        <v>92</v>
      </c>
      <c r="K43" s="25">
        <v>243</v>
      </c>
    </row>
    <row r="44" spans="1:11" x14ac:dyDescent="0.25">
      <c r="A44" s="59">
        <v>42675</v>
      </c>
      <c r="B44" s="87">
        <v>107369.52</v>
      </c>
      <c r="C44" s="25">
        <v>367</v>
      </c>
      <c r="D44" s="24">
        <v>292.56</v>
      </c>
      <c r="E44" s="25">
        <v>367</v>
      </c>
      <c r="F44" s="25">
        <v>109</v>
      </c>
      <c r="G44" s="25">
        <v>258</v>
      </c>
      <c r="H44" s="25">
        <v>359</v>
      </c>
      <c r="I44" s="25">
        <v>8</v>
      </c>
      <c r="J44" s="25">
        <v>109</v>
      </c>
      <c r="K44" s="25">
        <v>250</v>
      </c>
    </row>
    <row r="45" spans="1:11" x14ac:dyDescent="0.25">
      <c r="A45" s="59">
        <v>42705</v>
      </c>
      <c r="B45" s="87">
        <v>93911.76</v>
      </c>
      <c r="C45" s="25">
        <v>321</v>
      </c>
      <c r="D45" s="24">
        <v>292.56</v>
      </c>
      <c r="E45" s="25">
        <v>321</v>
      </c>
      <c r="F45" s="25">
        <v>95</v>
      </c>
      <c r="G45" s="25">
        <v>226</v>
      </c>
      <c r="H45" s="25">
        <v>313</v>
      </c>
      <c r="I45" s="25">
        <v>8</v>
      </c>
      <c r="J45" s="25">
        <v>95</v>
      </c>
      <c r="K45" s="25">
        <v>218</v>
      </c>
    </row>
    <row r="46" spans="1:11" x14ac:dyDescent="0.25">
      <c r="A46" s="60" t="s">
        <v>4</v>
      </c>
      <c r="B46" s="87">
        <v>1115912.25</v>
      </c>
      <c r="C46" s="25">
        <f>AVERAGE(C34:C45)</f>
        <v>320.83333333333331</v>
      </c>
      <c r="D46" s="24">
        <v>289.85000000000002</v>
      </c>
      <c r="E46" s="25"/>
      <c r="F46" s="25">
        <v>1144</v>
      </c>
      <c r="G46" s="25">
        <v>2706</v>
      </c>
      <c r="H46" s="25">
        <v>3686</v>
      </c>
      <c r="I46" s="25">
        <v>164</v>
      </c>
      <c r="J46" s="25">
        <v>1113</v>
      </c>
      <c r="K46" s="25">
        <v>2573</v>
      </c>
    </row>
    <row r="47" spans="1:11" x14ac:dyDescent="0.25">
      <c r="A47" s="60" t="s">
        <v>5</v>
      </c>
      <c r="B47" s="24"/>
      <c r="C47" s="25"/>
      <c r="D47" s="24"/>
      <c r="E47" s="25">
        <f>AVERAGE(E34:E46)</f>
        <v>320.83333333333331</v>
      </c>
      <c r="F47" s="25"/>
      <c r="G47" s="25"/>
      <c r="H47" s="25"/>
      <c r="I47" s="25"/>
      <c r="J47" s="25"/>
      <c r="K47" s="25"/>
    </row>
    <row r="48" spans="1:11" x14ac:dyDescent="0.25">
      <c r="A48" s="61"/>
      <c r="B48" s="20"/>
      <c r="C48" s="22"/>
      <c r="D48" s="20"/>
      <c r="E48" s="22"/>
      <c r="F48" s="22"/>
      <c r="G48" s="22"/>
      <c r="H48" s="22"/>
      <c r="I48" s="22"/>
      <c r="J48" s="22"/>
      <c r="K48" s="22"/>
    </row>
    <row r="49" spans="1:11" x14ac:dyDescent="0.25">
      <c r="A49" s="23" t="s">
        <v>0</v>
      </c>
      <c r="B49" s="23" t="s">
        <v>26</v>
      </c>
      <c r="C49" s="23" t="s">
        <v>27</v>
      </c>
      <c r="D49" s="23" t="s">
        <v>28</v>
      </c>
      <c r="E49" s="23" t="s">
        <v>29</v>
      </c>
      <c r="F49" s="23" t="s">
        <v>30</v>
      </c>
      <c r="G49" s="23" t="s">
        <v>31</v>
      </c>
      <c r="H49" s="23" t="s">
        <v>32</v>
      </c>
      <c r="I49" s="23" t="s">
        <v>33</v>
      </c>
      <c r="J49" s="23" t="s">
        <v>34</v>
      </c>
      <c r="K49" s="23" t="s">
        <v>35</v>
      </c>
    </row>
    <row r="50" spans="1:11" x14ac:dyDescent="0.25">
      <c r="A50" s="59">
        <v>42736</v>
      </c>
      <c r="B50" s="87">
        <v>128433.84</v>
      </c>
      <c r="C50" s="25">
        <v>439</v>
      </c>
      <c r="D50" s="24">
        <v>292.56</v>
      </c>
      <c r="E50" s="25">
        <v>439</v>
      </c>
      <c r="F50" s="25">
        <v>137</v>
      </c>
      <c r="G50" s="25">
        <v>302</v>
      </c>
      <c r="H50" s="25">
        <v>421</v>
      </c>
      <c r="I50" s="25">
        <v>18</v>
      </c>
      <c r="J50" s="25">
        <v>135</v>
      </c>
      <c r="K50" s="25">
        <v>286</v>
      </c>
    </row>
    <row r="51" spans="1:11" x14ac:dyDescent="0.25">
      <c r="A51" s="59">
        <v>42767</v>
      </c>
      <c r="B51" s="87">
        <v>98885.28</v>
      </c>
      <c r="C51" s="25">
        <v>338</v>
      </c>
      <c r="D51" s="24">
        <v>292.56</v>
      </c>
      <c r="E51" s="25">
        <v>338</v>
      </c>
      <c r="F51" s="25">
        <v>95</v>
      </c>
      <c r="G51" s="25">
        <v>243</v>
      </c>
      <c r="H51" s="25">
        <v>326</v>
      </c>
      <c r="I51" s="25">
        <v>12</v>
      </c>
      <c r="J51" s="25">
        <v>92</v>
      </c>
      <c r="K51" s="25">
        <v>234</v>
      </c>
    </row>
    <row r="52" spans="1:11" x14ac:dyDescent="0.25">
      <c r="A52" s="59">
        <v>42795</v>
      </c>
      <c r="B52" s="87">
        <v>107369.52</v>
      </c>
      <c r="C52" s="25">
        <v>367</v>
      </c>
      <c r="D52" s="24">
        <v>292.56</v>
      </c>
      <c r="E52" s="25">
        <v>367</v>
      </c>
      <c r="F52" s="25">
        <v>110</v>
      </c>
      <c r="G52" s="25">
        <v>257</v>
      </c>
      <c r="H52" s="25">
        <v>347</v>
      </c>
      <c r="I52" s="25">
        <v>20</v>
      </c>
      <c r="J52" s="25">
        <v>107</v>
      </c>
      <c r="K52" s="25">
        <v>240</v>
      </c>
    </row>
    <row r="53" spans="1:11" x14ac:dyDescent="0.25">
      <c r="A53" s="59">
        <v>42826</v>
      </c>
      <c r="B53" s="87">
        <v>86597.759999999995</v>
      </c>
      <c r="C53" s="25">
        <v>296</v>
      </c>
      <c r="D53" s="24">
        <v>292.56</v>
      </c>
      <c r="E53" s="25">
        <v>296</v>
      </c>
      <c r="F53" s="25">
        <v>94</v>
      </c>
      <c r="G53" s="25">
        <v>202</v>
      </c>
      <c r="H53" s="25">
        <v>283</v>
      </c>
      <c r="I53" s="25">
        <v>13</v>
      </c>
      <c r="J53" s="25">
        <v>92</v>
      </c>
      <c r="K53" s="25">
        <v>191</v>
      </c>
    </row>
    <row r="54" spans="1:11" x14ac:dyDescent="0.25">
      <c r="A54" s="59">
        <v>42856</v>
      </c>
      <c r="B54" s="87">
        <v>91571.28</v>
      </c>
      <c r="C54" s="25">
        <v>313</v>
      </c>
      <c r="D54" s="24">
        <v>292.56</v>
      </c>
      <c r="E54" s="25">
        <v>313</v>
      </c>
      <c r="F54" s="25">
        <v>92</v>
      </c>
      <c r="G54" s="25">
        <v>221</v>
      </c>
      <c r="H54" s="25">
        <v>308</v>
      </c>
      <c r="I54" s="25">
        <v>5</v>
      </c>
      <c r="J54" s="25">
        <v>90</v>
      </c>
      <c r="K54" s="25">
        <v>218</v>
      </c>
    </row>
    <row r="55" spans="1:11" x14ac:dyDescent="0.25">
      <c r="A55" s="59">
        <v>42887</v>
      </c>
      <c r="B55" s="87">
        <v>83379.600000000006</v>
      </c>
      <c r="C55" s="25">
        <v>285</v>
      </c>
      <c r="D55" s="24">
        <v>292.56</v>
      </c>
      <c r="E55" s="25">
        <v>285</v>
      </c>
      <c r="F55" s="25">
        <v>72</v>
      </c>
      <c r="G55" s="25">
        <v>213</v>
      </c>
      <c r="H55" s="25">
        <v>262</v>
      </c>
      <c r="I55" s="25">
        <v>23</v>
      </c>
      <c r="J55" s="25">
        <v>69</v>
      </c>
      <c r="K55" s="25">
        <v>193</v>
      </c>
    </row>
    <row r="56" spans="1:11" x14ac:dyDescent="0.25">
      <c r="A56" s="59">
        <v>42917</v>
      </c>
      <c r="B56" s="87">
        <v>83964.72</v>
      </c>
      <c r="C56" s="25">
        <v>287</v>
      </c>
      <c r="D56" s="24">
        <v>292.56</v>
      </c>
      <c r="E56" s="25">
        <v>287</v>
      </c>
      <c r="F56" s="25">
        <v>81</v>
      </c>
      <c r="G56" s="25">
        <v>206</v>
      </c>
      <c r="H56" s="25">
        <v>277</v>
      </c>
      <c r="I56" s="25">
        <v>10</v>
      </c>
      <c r="J56" s="25">
        <v>81</v>
      </c>
      <c r="K56" s="25">
        <v>196</v>
      </c>
    </row>
    <row r="57" spans="1:11" x14ac:dyDescent="0.25">
      <c r="A57" s="59">
        <v>42948</v>
      </c>
      <c r="B57" s="87">
        <v>86878.76</v>
      </c>
      <c r="C57" s="25">
        <v>292</v>
      </c>
      <c r="D57" s="24">
        <v>297.52999999999997</v>
      </c>
      <c r="E57" s="25">
        <v>292</v>
      </c>
      <c r="F57" s="25">
        <v>81</v>
      </c>
      <c r="G57" s="25">
        <v>211</v>
      </c>
      <c r="H57" s="25">
        <v>268</v>
      </c>
      <c r="I57" s="25">
        <v>24</v>
      </c>
      <c r="J57" s="25">
        <v>74</v>
      </c>
      <c r="K57" s="25">
        <v>194</v>
      </c>
    </row>
    <row r="58" spans="1:11" x14ac:dyDescent="0.25">
      <c r="A58" s="59">
        <v>42979</v>
      </c>
      <c r="B58" s="87">
        <v>80630.63</v>
      </c>
      <c r="C58" s="25">
        <v>271</v>
      </c>
      <c r="D58" s="24">
        <v>297.52999999999997</v>
      </c>
      <c r="E58" s="25">
        <v>271</v>
      </c>
      <c r="F58" s="25">
        <v>81</v>
      </c>
      <c r="G58" s="25">
        <v>190</v>
      </c>
      <c r="H58" s="25">
        <v>265</v>
      </c>
      <c r="I58" s="25">
        <v>6</v>
      </c>
      <c r="J58" s="25">
        <v>80</v>
      </c>
      <c r="K58" s="25">
        <v>185</v>
      </c>
    </row>
    <row r="59" spans="1:11" x14ac:dyDescent="0.25">
      <c r="A59" s="59">
        <v>43009</v>
      </c>
      <c r="B59" s="87">
        <v>98482.43</v>
      </c>
      <c r="C59" s="25">
        <v>331</v>
      </c>
      <c r="D59" s="24">
        <v>297.52999999999997</v>
      </c>
      <c r="E59" s="25">
        <v>331</v>
      </c>
      <c r="F59" s="25">
        <v>95</v>
      </c>
      <c r="G59" s="25">
        <v>236</v>
      </c>
      <c r="H59" s="25">
        <v>324</v>
      </c>
      <c r="I59" s="25">
        <v>7</v>
      </c>
      <c r="J59" s="25">
        <v>95</v>
      </c>
      <c r="K59" s="25">
        <v>229</v>
      </c>
    </row>
    <row r="60" spans="1:11" x14ac:dyDescent="0.25">
      <c r="A60" s="59">
        <v>43040</v>
      </c>
      <c r="B60" s="87">
        <v>94912.07</v>
      </c>
      <c r="C60" s="25">
        <v>319</v>
      </c>
      <c r="D60" s="24">
        <v>297.52999999999997</v>
      </c>
      <c r="E60" s="25">
        <v>319</v>
      </c>
      <c r="F60" s="25">
        <v>96</v>
      </c>
      <c r="G60" s="25">
        <v>223</v>
      </c>
      <c r="H60" s="25">
        <v>299</v>
      </c>
      <c r="I60" s="25">
        <v>20</v>
      </c>
      <c r="J60" s="25">
        <v>91</v>
      </c>
      <c r="K60" s="25">
        <v>208</v>
      </c>
    </row>
    <row r="61" spans="1:11" x14ac:dyDescent="0.25">
      <c r="A61" s="59">
        <v>43070</v>
      </c>
      <c r="B61" s="87">
        <v>88068.88</v>
      </c>
      <c r="C61" s="25">
        <v>296</v>
      </c>
      <c r="D61" s="24">
        <v>297.52999999999997</v>
      </c>
      <c r="E61" s="25">
        <v>296</v>
      </c>
      <c r="F61" s="25">
        <v>96</v>
      </c>
      <c r="G61" s="25">
        <v>200</v>
      </c>
      <c r="H61" s="25">
        <v>283</v>
      </c>
      <c r="I61" s="25">
        <v>13</v>
      </c>
      <c r="J61" s="25">
        <v>94</v>
      </c>
      <c r="K61" s="25">
        <v>189</v>
      </c>
    </row>
    <row r="62" spans="1:11" x14ac:dyDescent="0.25">
      <c r="A62" s="60" t="s">
        <v>4</v>
      </c>
      <c r="B62" s="87">
        <v>1129174.77</v>
      </c>
      <c r="C62" s="25">
        <f>AVERAGE(C50:C61)</f>
        <v>319.5</v>
      </c>
      <c r="D62" s="24">
        <v>294.52</v>
      </c>
      <c r="E62" s="25"/>
      <c r="F62" s="25">
        <v>1130</v>
      </c>
      <c r="G62" s="25">
        <v>2704</v>
      </c>
      <c r="H62" s="25">
        <v>3663</v>
      </c>
      <c r="I62" s="25">
        <v>171</v>
      </c>
      <c r="J62" s="25">
        <v>1100</v>
      </c>
      <c r="K62" s="25">
        <v>2563</v>
      </c>
    </row>
    <row r="63" spans="1:11" x14ac:dyDescent="0.25">
      <c r="A63" s="60" t="s">
        <v>5</v>
      </c>
      <c r="B63" s="48"/>
      <c r="C63" s="48"/>
      <c r="D63" s="48"/>
      <c r="E63" s="51">
        <f>AVERAGE(E50:E62)</f>
        <v>319.5</v>
      </c>
      <c r="F63" s="48"/>
      <c r="G63" s="48"/>
      <c r="H63" s="48"/>
      <c r="I63" s="48"/>
      <c r="J63" s="48"/>
      <c r="K63" s="48"/>
    </row>
    <row r="64" spans="1:11" x14ac:dyDescent="0.25">
      <c r="A64" s="11"/>
    </row>
    <row r="65" spans="1:11" x14ac:dyDescent="0.25">
      <c r="A65" s="23" t="s">
        <v>0</v>
      </c>
      <c r="B65" s="23" t="s">
        <v>26</v>
      </c>
      <c r="C65" s="23" t="s">
        <v>27</v>
      </c>
      <c r="D65" s="23" t="s">
        <v>28</v>
      </c>
      <c r="E65" s="23" t="s">
        <v>29</v>
      </c>
      <c r="F65" s="23" t="s">
        <v>30</v>
      </c>
      <c r="G65" s="23" t="s">
        <v>31</v>
      </c>
      <c r="H65" s="23" t="s">
        <v>32</v>
      </c>
      <c r="I65" s="23" t="s">
        <v>33</v>
      </c>
      <c r="J65" s="23" t="s">
        <v>34</v>
      </c>
      <c r="K65" s="23" t="s">
        <v>35</v>
      </c>
    </row>
    <row r="66" spans="1:11" x14ac:dyDescent="0.25">
      <c r="A66" s="59">
        <v>43101</v>
      </c>
      <c r="B66" s="87">
        <v>104730.56</v>
      </c>
      <c r="C66" s="25">
        <v>352</v>
      </c>
      <c r="D66" s="24">
        <v>297.52999999999997</v>
      </c>
      <c r="E66" s="25">
        <v>352</v>
      </c>
      <c r="F66" s="25">
        <v>106</v>
      </c>
      <c r="G66" s="25">
        <v>246</v>
      </c>
      <c r="H66" s="25">
        <v>335</v>
      </c>
      <c r="I66" s="25">
        <v>17</v>
      </c>
      <c r="J66" s="25">
        <v>103</v>
      </c>
      <c r="K66" s="25">
        <v>232</v>
      </c>
    </row>
    <row r="67" spans="1:11" x14ac:dyDescent="0.25">
      <c r="A67" s="59">
        <v>43132</v>
      </c>
      <c r="B67" s="87">
        <v>96102.19</v>
      </c>
      <c r="C67" s="25">
        <v>323</v>
      </c>
      <c r="D67" s="24">
        <v>297.52999999999997</v>
      </c>
      <c r="E67" s="25">
        <v>323</v>
      </c>
      <c r="F67" s="25">
        <v>93</v>
      </c>
      <c r="G67" s="25">
        <v>230</v>
      </c>
      <c r="H67" s="25">
        <v>307</v>
      </c>
      <c r="I67" s="25">
        <v>16</v>
      </c>
      <c r="J67" s="25">
        <v>91</v>
      </c>
      <c r="K67" s="25">
        <v>216</v>
      </c>
    </row>
    <row r="68" spans="1:11" x14ac:dyDescent="0.25">
      <c r="A68" s="59">
        <v>43160</v>
      </c>
      <c r="B68" s="87">
        <v>107705.86</v>
      </c>
      <c r="C68" s="25">
        <v>362</v>
      </c>
      <c r="D68" s="24">
        <v>297.52999999999997</v>
      </c>
      <c r="E68" s="25">
        <v>362</v>
      </c>
      <c r="F68" s="25">
        <v>112</v>
      </c>
      <c r="G68" s="25">
        <v>250</v>
      </c>
      <c r="H68" s="25">
        <v>350</v>
      </c>
      <c r="I68" s="25">
        <v>12</v>
      </c>
      <c r="J68" s="25">
        <v>109</v>
      </c>
      <c r="K68" s="25">
        <v>241</v>
      </c>
    </row>
    <row r="69" spans="1:11" x14ac:dyDescent="0.25">
      <c r="A69" s="59">
        <v>43191</v>
      </c>
      <c r="B69" s="87">
        <v>83605.929999999993</v>
      </c>
      <c r="C69" s="25">
        <v>281</v>
      </c>
      <c r="D69" s="24">
        <v>297.52999999999997</v>
      </c>
      <c r="E69" s="25">
        <v>281</v>
      </c>
      <c r="F69" s="25">
        <v>79</v>
      </c>
      <c r="G69" s="25">
        <v>202</v>
      </c>
      <c r="H69" s="25">
        <v>268</v>
      </c>
      <c r="I69" s="25">
        <v>13</v>
      </c>
      <c r="J69" s="25">
        <v>76</v>
      </c>
      <c r="K69" s="25">
        <v>192</v>
      </c>
    </row>
    <row r="70" spans="1:11" x14ac:dyDescent="0.25">
      <c r="A70" s="59">
        <v>43221</v>
      </c>
      <c r="B70" s="87">
        <v>77655.33</v>
      </c>
      <c r="C70" s="25">
        <v>261</v>
      </c>
      <c r="D70" s="24">
        <v>297.52999999999997</v>
      </c>
      <c r="E70" s="25">
        <v>261</v>
      </c>
      <c r="F70" s="25">
        <v>87</v>
      </c>
      <c r="G70" s="25">
        <v>174</v>
      </c>
      <c r="H70" s="25">
        <v>251</v>
      </c>
      <c r="I70" s="25">
        <v>10</v>
      </c>
      <c r="J70" s="25">
        <v>87</v>
      </c>
      <c r="K70" s="25">
        <v>164</v>
      </c>
    </row>
    <row r="71" spans="1:11" x14ac:dyDescent="0.25">
      <c r="A71" s="59">
        <v>43252</v>
      </c>
      <c r="B71" s="87">
        <v>160565.85</v>
      </c>
      <c r="C71" s="25">
        <v>417</v>
      </c>
      <c r="D71" s="24">
        <v>385.05</v>
      </c>
      <c r="E71" s="25">
        <v>417</v>
      </c>
      <c r="F71" s="25">
        <v>120</v>
      </c>
      <c r="G71" s="25">
        <v>297</v>
      </c>
      <c r="H71" s="25">
        <v>388</v>
      </c>
      <c r="I71" s="25">
        <v>29</v>
      </c>
      <c r="J71" s="25">
        <v>112</v>
      </c>
      <c r="K71" s="25">
        <v>276</v>
      </c>
    </row>
    <row r="72" spans="1:11" x14ac:dyDescent="0.25">
      <c r="A72" s="59">
        <v>43282</v>
      </c>
      <c r="B72" s="87">
        <v>162106.04999999999</v>
      </c>
      <c r="C72" s="25">
        <v>421</v>
      </c>
      <c r="D72" s="24">
        <v>385.05</v>
      </c>
      <c r="E72" s="25">
        <v>421</v>
      </c>
      <c r="F72" s="25">
        <v>128</v>
      </c>
      <c r="G72" s="25">
        <v>293</v>
      </c>
      <c r="H72" s="25">
        <v>385</v>
      </c>
      <c r="I72" s="25">
        <v>36</v>
      </c>
      <c r="J72" s="25">
        <v>117</v>
      </c>
      <c r="K72" s="25">
        <v>268</v>
      </c>
    </row>
    <row r="73" spans="1:11" x14ac:dyDescent="0.25">
      <c r="A73" s="59">
        <v>43313</v>
      </c>
      <c r="B73" s="87">
        <v>190091</v>
      </c>
      <c r="C73" s="25">
        <v>484</v>
      </c>
      <c r="D73" s="24">
        <v>392.75</v>
      </c>
      <c r="E73" s="25">
        <v>484</v>
      </c>
      <c r="F73" s="25">
        <v>137</v>
      </c>
      <c r="G73" s="25">
        <v>347</v>
      </c>
      <c r="H73" s="25">
        <v>445</v>
      </c>
      <c r="I73" s="25">
        <v>39</v>
      </c>
      <c r="J73" s="25">
        <v>126</v>
      </c>
      <c r="K73" s="25">
        <v>319</v>
      </c>
    </row>
    <row r="74" spans="1:11" x14ac:dyDescent="0.25">
      <c r="A74" s="59">
        <v>43344</v>
      </c>
      <c r="B74" s="87">
        <v>183021.5</v>
      </c>
      <c r="C74" s="25">
        <v>466</v>
      </c>
      <c r="D74" s="24">
        <v>392.75</v>
      </c>
      <c r="E74" s="25">
        <v>466</v>
      </c>
      <c r="F74" s="25">
        <v>141</v>
      </c>
      <c r="G74" s="25">
        <v>325</v>
      </c>
      <c r="H74" s="25">
        <v>422</v>
      </c>
      <c r="I74" s="25">
        <v>44</v>
      </c>
      <c r="J74" s="25">
        <v>130</v>
      </c>
      <c r="K74" s="25">
        <v>292</v>
      </c>
    </row>
    <row r="75" spans="1:11" x14ac:dyDescent="0.25">
      <c r="A75" s="59">
        <v>43374</v>
      </c>
      <c r="B75" s="87">
        <v>209728.5</v>
      </c>
      <c r="C75" s="25">
        <v>534</v>
      </c>
      <c r="D75" s="24">
        <v>392.75</v>
      </c>
      <c r="E75" s="25">
        <v>534</v>
      </c>
      <c r="F75" s="25">
        <v>181</v>
      </c>
      <c r="G75" s="25">
        <v>353</v>
      </c>
      <c r="H75" s="25">
        <v>490</v>
      </c>
      <c r="I75" s="25">
        <v>44</v>
      </c>
      <c r="J75" s="25">
        <v>169</v>
      </c>
      <c r="K75" s="25">
        <v>321</v>
      </c>
    </row>
    <row r="76" spans="1:11" x14ac:dyDescent="0.25">
      <c r="A76" s="59">
        <v>43405</v>
      </c>
      <c r="B76" s="87">
        <v>193233</v>
      </c>
      <c r="C76" s="25">
        <v>492</v>
      </c>
      <c r="D76" s="24">
        <v>392.75</v>
      </c>
      <c r="E76" s="25">
        <v>492</v>
      </c>
      <c r="F76" s="25">
        <v>149</v>
      </c>
      <c r="G76" s="25">
        <v>343</v>
      </c>
      <c r="H76" s="25">
        <v>437</v>
      </c>
      <c r="I76" s="25">
        <v>55</v>
      </c>
      <c r="J76" s="25">
        <v>133</v>
      </c>
      <c r="K76" s="25">
        <v>304</v>
      </c>
    </row>
    <row r="77" spans="1:11" x14ac:dyDescent="0.25">
      <c r="A77" s="59">
        <v>43435</v>
      </c>
      <c r="B77" s="87">
        <v>208550.25</v>
      </c>
      <c r="C77" s="25">
        <v>531</v>
      </c>
      <c r="D77" s="24">
        <v>392.75</v>
      </c>
      <c r="E77" s="25">
        <v>531</v>
      </c>
      <c r="F77" s="25">
        <v>169</v>
      </c>
      <c r="G77" s="25">
        <v>362</v>
      </c>
      <c r="H77" s="25">
        <v>480</v>
      </c>
      <c r="I77" s="25">
        <v>51</v>
      </c>
      <c r="J77" s="25">
        <v>151</v>
      </c>
      <c r="K77" s="25">
        <v>329</v>
      </c>
    </row>
    <row r="78" spans="1:11" x14ac:dyDescent="0.25">
      <c r="A78" s="60" t="s">
        <v>4</v>
      </c>
      <c r="B78" s="87">
        <v>1777096.02</v>
      </c>
      <c r="C78" s="25">
        <f>AVERAGE(C66:C77)</f>
        <v>410.33333333333331</v>
      </c>
      <c r="D78" s="24">
        <v>360.9</v>
      </c>
      <c r="E78" s="25"/>
      <c r="F78" s="25">
        <v>1502</v>
      </c>
      <c r="G78" s="25">
        <v>3422</v>
      </c>
      <c r="H78" s="25">
        <v>4558</v>
      </c>
      <c r="I78" s="25">
        <v>366</v>
      </c>
      <c r="J78" s="25">
        <v>1404</v>
      </c>
      <c r="K78" s="25">
        <v>3154</v>
      </c>
    </row>
    <row r="79" spans="1:11" x14ac:dyDescent="0.25">
      <c r="A79" s="60" t="s">
        <v>5</v>
      </c>
      <c r="B79" s="87"/>
      <c r="C79" s="25"/>
      <c r="D79" s="24"/>
      <c r="E79" s="25">
        <f>AVERAGE(E66:E78)</f>
        <v>410.33333333333331</v>
      </c>
      <c r="F79" s="25"/>
      <c r="G79" s="25"/>
      <c r="H79" s="25"/>
      <c r="I79" s="25"/>
      <c r="J79" s="25"/>
      <c r="K79" s="25"/>
    </row>
    <row r="81" spans="1:11" x14ac:dyDescent="0.25">
      <c r="A81" s="23" t="s">
        <v>0</v>
      </c>
      <c r="B81" s="23" t="s">
        <v>26</v>
      </c>
      <c r="C81" s="23" t="s">
        <v>27</v>
      </c>
      <c r="D81" s="23" t="s">
        <v>28</v>
      </c>
      <c r="E81" s="23" t="s">
        <v>29</v>
      </c>
      <c r="F81" s="23" t="s">
        <v>30</v>
      </c>
      <c r="G81" s="23" t="s">
        <v>31</v>
      </c>
      <c r="H81" s="23" t="s">
        <v>32</v>
      </c>
      <c r="I81" s="23" t="s">
        <v>33</v>
      </c>
      <c r="J81" s="23" t="s">
        <v>34</v>
      </c>
      <c r="K81" s="23" t="s">
        <v>35</v>
      </c>
    </row>
    <row r="82" spans="1:11" x14ac:dyDescent="0.25">
      <c r="A82" s="59">
        <v>43466</v>
      </c>
      <c r="B82" s="87">
        <v>236435.5</v>
      </c>
      <c r="C82" s="25">
        <v>602</v>
      </c>
      <c r="D82" s="24">
        <v>392.75</v>
      </c>
      <c r="E82" s="25">
        <v>602</v>
      </c>
      <c r="F82" s="25">
        <v>175</v>
      </c>
      <c r="G82" s="25">
        <v>427</v>
      </c>
      <c r="H82" s="25">
        <v>540</v>
      </c>
      <c r="I82" s="25">
        <v>62</v>
      </c>
      <c r="J82" s="25">
        <v>158</v>
      </c>
      <c r="K82" s="25">
        <v>382</v>
      </c>
    </row>
    <row r="83" spans="1:11" x14ac:dyDescent="0.25">
      <c r="A83" s="59">
        <v>43497</v>
      </c>
      <c r="B83" s="87">
        <v>209335.75</v>
      </c>
      <c r="C83" s="25">
        <v>533</v>
      </c>
      <c r="D83" s="24">
        <v>392.75</v>
      </c>
      <c r="E83" s="25">
        <v>533</v>
      </c>
      <c r="F83" s="25">
        <v>179</v>
      </c>
      <c r="G83" s="25">
        <v>354</v>
      </c>
      <c r="H83" s="25">
        <v>487</v>
      </c>
      <c r="I83" s="25">
        <v>46</v>
      </c>
      <c r="J83" s="25">
        <v>164</v>
      </c>
      <c r="K83" s="25">
        <v>323</v>
      </c>
    </row>
    <row r="84" spans="1:11" x14ac:dyDescent="0.25">
      <c r="A84" s="59">
        <v>43525</v>
      </c>
      <c r="B84" s="87">
        <v>175166.5</v>
      </c>
      <c r="C84" s="25">
        <v>446</v>
      </c>
      <c r="D84" s="24">
        <v>392.75</v>
      </c>
      <c r="E84" s="25">
        <v>446</v>
      </c>
      <c r="F84" s="25">
        <v>131</v>
      </c>
      <c r="G84" s="25">
        <v>315</v>
      </c>
      <c r="H84" s="25">
        <v>406</v>
      </c>
      <c r="I84" s="25">
        <v>40</v>
      </c>
      <c r="J84" s="25">
        <v>119</v>
      </c>
      <c r="K84" s="25">
        <v>287</v>
      </c>
    </row>
    <row r="85" spans="1:11" x14ac:dyDescent="0.25">
      <c r="A85" s="59">
        <v>43556</v>
      </c>
      <c r="B85" s="87">
        <v>143746.5</v>
      </c>
      <c r="C85" s="25">
        <v>366</v>
      </c>
      <c r="D85" s="24">
        <v>392.75</v>
      </c>
      <c r="E85" s="25">
        <v>366</v>
      </c>
      <c r="F85" s="25">
        <v>117</v>
      </c>
      <c r="G85" s="25">
        <v>249</v>
      </c>
      <c r="H85" s="25">
        <v>327</v>
      </c>
      <c r="I85" s="25">
        <v>39</v>
      </c>
      <c r="J85" s="25">
        <v>105</v>
      </c>
      <c r="K85" s="25">
        <v>222</v>
      </c>
    </row>
    <row r="86" spans="1:11" x14ac:dyDescent="0.25">
      <c r="A86" s="59">
        <v>43586</v>
      </c>
      <c r="B86" s="87">
        <v>141782.75</v>
      </c>
      <c r="C86" s="25">
        <v>361</v>
      </c>
      <c r="D86" s="24">
        <v>392.75</v>
      </c>
      <c r="E86" s="25">
        <v>361</v>
      </c>
      <c r="F86" s="25">
        <v>113</v>
      </c>
      <c r="G86" s="25">
        <v>248</v>
      </c>
      <c r="H86" s="25">
        <v>325</v>
      </c>
      <c r="I86" s="25">
        <v>36</v>
      </c>
      <c r="J86" s="25">
        <v>100</v>
      </c>
      <c r="K86" s="25">
        <v>225</v>
      </c>
    </row>
    <row r="87" spans="1:11" x14ac:dyDescent="0.25">
      <c r="A87" s="59">
        <v>43617</v>
      </c>
      <c r="B87" s="87">
        <v>130000.25</v>
      </c>
      <c r="C87" s="25">
        <v>331</v>
      </c>
      <c r="D87" s="24">
        <v>392.75</v>
      </c>
      <c r="E87" s="25">
        <v>331</v>
      </c>
      <c r="F87" s="25">
        <v>102</v>
      </c>
      <c r="G87" s="25">
        <v>229</v>
      </c>
      <c r="H87" s="25">
        <v>294</v>
      </c>
      <c r="I87" s="25">
        <v>37</v>
      </c>
      <c r="J87" s="25">
        <v>91</v>
      </c>
      <c r="K87" s="25">
        <v>203</v>
      </c>
    </row>
    <row r="88" spans="1:11" x14ac:dyDescent="0.25">
      <c r="A88" s="59">
        <v>43647</v>
      </c>
      <c r="B88" s="87">
        <v>130393</v>
      </c>
      <c r="C88" s="25">
        <v>332</v>
      </c>
      <c r="D88" s="24">
        <v>392.75</v>
      </c>
      <c r="E88" s="25">
        <v>332</v>
      </c>
      <c r="F88" s="25">
        <v>112</v>
      </c>
      <c r="G88" s="25">
        <v>220</v>
      </c>
      <c r="H88" s="25">
        <v>301</v>
      </c>
      <c r="I88" s="25">
        <v>31</v>
      </c>
      <c r="J88" s="25">
        <v>102</v>
      </c>
      <c r="K88" s="25">
        <v>199</v>
      </c>
    </row>
    <row r="89" spans="1:11" x14ac:dyDescent="0.25">
      <c r="A89" s="59">
        <v>43678</v>
      </c>
      <c r="B89" s="87">
        <v>129904.14</v>
      </c>
      <c r="C89" s="25">
        <v>323</v>
      </c>
      <c r="D89" s="24">
        <v>402.18</v>
      </c>
      <c r="E89" s="25">
        <v>323</v>
      </c>
      <c r="F89" s="25">
        <v>91</v>
      </c>
      <c r="G89" s="25">
        <v>232</v>
      </c>
      <c r="H89" s="25">
        <v>285</v>
      </c>
      <c r="I89" s="25">
        <v>38</v>
      </c>
      <c r="J89" s="25">
        <v>80</v>
      </c>
      <c r="K89" s="25">
        <v>205</v>
      </c>
    </row>
    <row r="90" spans="1:11" x14ac:dyDescent="0.25">
      <c r="A90" s="59">
        <v>43709</v>
      </c>
      <c r="B90" s="87">
        <v>138752.1</v>
      </c>
      <c r="C90" s="25">
        <v>345</v>
      </c>
      <c r="D90" s="24">
        <v>402.18</v>
      </c>
      <c r="E90" s="25">
        <v>345</v>
      </c>
      <c r="F90" s="25">
        <v>118</v>
      </c>
      <c r="G90" s="25">
        <v>227</v>
      </c>
      <c r="H90" s="25">
        <v>309</v>
      </c>
      <c r="I90" s="25">
        <v>36</v>
      </c>
      <c r="J90" s="25">
        <v>110</v>
      </c>
      <c r="K90" s="25">
        <v>199</v>
      </c>
    </row>
    <row r="91" spans="1:11" x14ac:dyDescent="0.25">
      <c r="A91" s="59">
        <v>43739</v>
      </c>
      <c r="B91" s="87">
        <v>159665.46</v>
      </c>
      <c r="C91" s="25">
        <v>397</v>
      </c>
      <c r="D91" s="24">
        <v>402.18</v>
      </c>
      <c r="E91" s="25">
        <v>397</v>
      </c>
      <c r="F91" s="25">
        <v>112</v>
      </c>
      <c r="G91" s="25">
        <v>285</v>
      </c>
      <c r="H91" s="25">
        <v>362</v>
      </c>
      <c r="I91" s="25">
        <v>35</v>
      </c>
      <c r="J91" s="25">
        <v>101</v>
      </c>
      <c r="K91" s="25">
        <v>261</v>
      </c>
    </row>
    <row r="92" spans="1:11" x14ac:dyDescent="0.25">
      <c r="A92" s="59">
        <v>43770</v>
      </c>
      <c r="B92" s="87">
        <v>141969.54</v>
      </c>
      <c r="C92" s="25">
        <v>353</v>
      </c>
      <c r="D92" s="24">
        <v>402.18</v>
      </c>
      <c r="E92" s="25">
        <v>353</v>
      </c>
      <c r="F92" s="25">
        <v>106</v>
      </c>
      <c r="G92" s="25">
        <v>247</v>
      </c>
      <c r="H92" s="25">
        <v>317</v>
      </c>
      <c r="I92" s="25">
        <v>36</v>
      </c>
      <c r="J92" s="25">
        <v>90</v>
      </c>
      <c r="K92" s="25">
        <v>227</v>
      </c>
    </row>
    <row r="93" spans="1:11" x14ac:dyDescent="0.25">
      <c r="A93" s="59">
        <v>43800</v>
      </c>
      <c r="B93" s="87">
        <v>165295.98000000001</v>
      </c>
      <c r="C93" s="25">
        <v>411</v>
      </c>
      <c r="D93" s="24">
        <v>402.18</v>
      </c>
      <c r="E93" s="25">
        <v>411</v>
      </c>
      <c r="F93" s="25">
        <v>111</v>
      </c>
      <c r="G93" s="25">
        <v>300</v>
      </c>
      <c r="H93" s="25">
        <v>367</v>
      </c>
      <c r="I93" s="25">
        <v>44</v>
      </c>
      <c r="J93" s="25">
        <v>102</v>
      </c>
      <c r="K93" s="25">
        <v>265</v>
      </c>
    </row>
    <row r="94" spans="1:11" x14ac:dyDescent="0.25">
      <c r="A94" s="60" t="s">
        <v>4</v>
      </c>
      <c r="B94" s="87">
        <f>SUM(B82:B93)</f>
        <v>1902447.47</v>
      </c>
      <c r="C94" s="25"/>
      <c r="D94" s="24"/>
      <c r="E94" s="25"/>
      <c r="F94" s="25"/>
      <c r="G94" s="25"/>
      <c r="H94" s="25"/>
      <c r="I94" s="25"/>
      <c r="J94" s="25"/>
      <c r="K94" s="25"/>
    </row>
    <row r="95" spans="1:11" x14ac:dyDescent="0.25">
      <c r="A95" s="60" t="s">
        <v>5</v>
      </c>
      <c r="B95" s="87">
        <f>AVERAGE(B82:B93)</f>
        <v>158537.28916666665</v>
      </c>
      <c r="C95" s="25">
        <f>AVERAGE(C82:C93)</f>
        <v>400</v>
      </c>
      <c r="D95" s="24">
        <f t="shared" ref="D95:K95" si="0">AVERAGE(D82:D93)</f>
        <v>396.67916666666662</v>
      </c>
      <c r="E95" s="25">
        <f>AVERAGE(E82:E93)</f>
        <v>400</v>
      </c>
      <c r="F95" s="25">
        <f t="shared" si="0"/>
        <v>122.25</v>
      </c>
      <c r="G95" s="25">
        <f t="shared" si="0"/>
        <v>277.75</v>
      </c>
      <c r="H95" s="25">
        <f t="shared" si="0"/>
        <v>360</v>
      </c>
      <c r="I95" s="25">
        <f t="shared" si="0"/>
        <v>40</v>
      </c>
      <c r="J95" s="25">
        <f t="shared" si="0"/>
        <v>110.16666666666667</v>
      </c>
      <c r="K95" s="25">
        <f t="shared" si="0"/>
        <v>249.83333333333334</v>
      </c>
    </row>
    <row r="97" spans="1:12" x14ac:dyDescent="0.25">
      <c r="A97" s="108" t="s">
        <v>0</v>
      </c>
      <c r="B97" s="108" t="s">
        <v>26</v>
      </c>
      <c r="C97" s="108" t="s">
        <v>27</v>
      </c>
      <c r="D97" s="108" t="s">
        <v>28</v>
      </c>
      <c r="E97" s="108" t="s">
        <v>29</v>
      </c>
      <c r="F97" s="108" t="s">
        <v>30</v>
      </c>
      <c r="G97" s="108" t="s">
        <v>31</v>
      </c>
      <c r="H97" s="108" t="s">
        <v>32</v>
      </c>
      <c r="I97" s="108" t="s">
        <v>33</v>
      </c>
      <c r="J97" s="108" t="s">
        <v>34</v>
      </c>
      <c r="K97" s="108" t="s">
        <v>35</v>
      </c>
    </row>
    <row r="98" spans="1:12" x14ac:dyDescent="0.25">
      <c r="A98" s="109">
        <v>43831</v>
      </c>
      <c r="B98" s="160">
        <v>180578.82</v>
      </c>
      <c r="C98" s="160">
        <v>449</v>
      </c>
      <c r="D98" s="160">
        <v>402.18</v>
      </c>
      <c r="E98" s="160">
        <v>449</v>
      </c>
      <c r="F98" s="160">
        <v>144</v>
      </c>
      <c r="G98" s="160">
        <v>305</v>
      </c>
      <c r="H98" s="160">
        <v>399</v>
      </c>
      <c r="I98" s="160">
        <v>50</v>
      </c>
      <c r="J98" s="160">
        <v>128</v>
      </c>
      <c r="K98" s="160">
        <v>271</v>
      </c>
    </row>
    <row r="99" spans="1:12" x14ac:dyDescent="0.25">
      <c r="A99" s="59">
        <v>43862</v>
      </c>
      <c r="B99" s="160">
        <v>178970.1</v>
      </c>
      <c r="C99" s="160">
        <v>445</v>
      </c>
      <c r="D99" s="160">
        <v>402.18</v>
      </c>
      <c r="E99" s="160">
        <v>445</v>
      </c>
      <c r="F99" s="160">
        <v>133</v>
      </c>
      <c r="G99" s="160">
        <v>312</v>
      </c>
      <c r="H99" s="160">
        <v>396</v>
      </c>
      <c r="I99" s="160">
        <v>49</v>
      </c>
      <c r="J99" s="160">
        <v>123</v>
      </c>
      <c r="K99" s="160">
        <v>273</v>
      </c>
    </row>
    <row r="100" spans="1:12" x14ac:dyDescent="0.25">
      <c r="A100" s="59">
        <v>43891</v>
      </c>
      <c r="B100" s="160">
        <v>118643.1</v>
      </c>
      <c r="C100" s="160">
        <v>295</v>
      </c>
      <c r="D100" s="160">
        <v>402.18</v>
      </c>
      <c r="E100" s="160">
        <v>295</v>
      </c>
      <c r="F100" s="160">
        <v>97</v>
      </c>
      <c r="G100" s="160">
        <v>198</v>
      </c>
      <c r="H100" s="160">
        <v>262</v>
      </c>
      <c r="I100" s="160">
        <v>33</v>
      </c>
      <c r="J100" s="160">
        <v>84</v>
      </c>
      <c r="K100" s="160">
        <v>178</v>
      </c>
    </row>
    <row r="101" spans="1:12" x14ac:dyDescent="0.25">
      <c r="A101" s="59">
        <v>43922</v>
      </c>
      <c r="B101" s="160">
        <v>113012.58</v>
      </c>
      <c r="C101" s="160">
        <v>281</v>
      </c>
      <c r="D101" s="160">
        <v>402.18</v>
      </c>
      <c r="E101" s="160">
        <v>281</v>
      </c>
      <c r="F101" s="160">
        <v>93</v>
      </c>
      <c r="G101" s="160">
        <v>188</v>
      </c>
      <c r="H101" s="160">
        <v>248</v>
      </c>
      <c r="I101" s="160">
        <v>33</v>
      </c>
      <c r="J101" s="160">
        <v>80</v>
      </c>
      <c r="K101" s="160">
        <v>168</v>
      </c>
    </row>
    <row r="102" spans="1:12" x14ac:dyDescent="0.25">
      <c r="A102" s="59">
        <v>43952</v>
      </c>
      <c r="B102" s="160">
        <v>145186.98000000001</v>
      </c>
      <c r="C102" s="160">
        <v>361</v>
      </c>
      <c r="D102" s="160">
        <v>402.18</v>
      </c>
      <c r="E102" s="160">
        <v>361</v>
      </c>
      <c r="F102" s="160">
        <v>98</v>
      </c>
      <c r="G102" s="160">
        <v>263</v>
      </c>
      <c r="H102" s="160">
        <v>330</v>
      </c>
      <c r="I102" s="160">
        <v>31</v>
      </c>
      <c r="J102" s="160">
        <v>91</v>
      </c>
      <c r="K102" s="160">
        <v>239</v>
      </c>
    </row>
    <row r="103" spans="1:12" x14ac:dyDescent="0.25">
      <c r="A103" s="59">
        <v>43983</v>
      </c>
      <c r="B103" s="160">
        <v>135936.84</v>
      </c>
      <c r="C103" s="160">
        <v>338</v>
      </c>
      <c r="D103" s="160">
        <v>402.18</v>
      </c>
      <c r="E103" s="160">
        <v>338</v>
      </c>
      <c r="F103" s="160">
        <v>99</v>
      </c>
      <c r="G103" s="160">
        <v>239</v>
      </c>
      <c r="H103" s="160">
        <v>295</v>
      </c>
      <c r="I103" s="160">
        <v>43</v>
      </c>
      <c r="J103" s="160">
        <v>87</v>
      </c>
      <c r="K103" s="160">
        <v>208</v>
      </c>
    </row>
    <row r="104" spans="1:12" x14ac:dyDescent="0.25">
      <c r="A104" s="59">
        <v>44013</v>
      </c>
      <c r="B104" s="160">
        <v>116230.02</v>
      </c>
      <c r="C104" s="160">
        <v>289</v>
      </c>
      <c r="D104" s="160">
        <v>402.18</v>
      </c>
      <c r="E104" s="160">
        <v>289</v>
      </c>
      <c r="F104" s="160">
        <v>96</v>
      </c>
      <c r="G104" s="160">
        <v>193</v>
      </c>
      <c r="H104" s="160">
        <v>252</v>
      </c>
      <c r="I104" s="160">
        <v>37</v>
      </c>
      <c r="J104" s="160">
        <v>86</v>
      </c>
      <c r="K104" s="160">
        <v>166</v>
      </c>
    </row>
    <row r="105" spans="1:12" x14ac:dyDescent="0.25">
      <c r="A105" s="59">
        <v>44044</v>
      </c>
      <c r="B105" s="160">
        <v>60729.18</v>
      </c>
      <c r="C105" s="160">
        <v>151</v>
      </c>
      <c r="D105" s="160">
        <v>402.18</v>
      </c>
      <c r="E105" s="160">
        <v>151</v>
      </c>
      <c r="F105" s="160">
        <v>49</v>
      </c>
      <c r="G105" s="160">
        <v>102</v>
      </c>
      <c r="H105" s="160">
        <v>131</v>
      </c>
      <c r="I105" s="160">
        <v>20</v>
      </c>
      <c r="J105" s="160">
        <v>45</v>
      </c>
      <c r="K105" s="160">
        <v>86</v>
      </c>
      <c r="L105" s="1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denarna pomoč in izredna DP</vt:lpstr>
      <vt:lpstr>varstveni dodatek</vt:lpstr>
      <vt:lpstr>izredna DP pogrebnina</vt:lpstr>
      <vt:lpstr>izredna DP posmrtnina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Cerk</dc:creator>
  <cp:lastModifiedBy>Ana Kreft</cp:lastModifiedBy>
  <cp:lastPrinted>2020-01-23T08:46:36Z</cp:lastPrinted>
  <dcterms:created xsi:type="dcterms:W3CDTF">2013-06-05T12:12:40Z</dcterms:created>
  <dcterms:modified xsi:type="dcterms:W3CDTF">2020-09-29T08:54:22Z</dcterms:modified>
</cp:coreProperties>
</file>