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Bergant\Documents\Izmenljiv disk (F)_19.5.08\2017\Statistike\"/>
    </mc:Choice>
  </mc:AlternateContent>
  <bookViews>
    <workbookView xWindow="9375" yWindow="165" windowWidth="19260" windowHeight="14265" activeTab="1"/>
  </bookViews>
  <sheets>
    <sheet name="DP" sheetId="1" r:id="rId1"/>
    <sheet name="VD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K118" i="1" l="1"/>
  <c r="K119" i="1"/>
  <c r="K120" i="1"/>
  <c r="K121" i="1"/>
  <c r="J118" i="1"/>
  <c r="J119" i="1"/>
  <c r="J120" i="1"/>
  <c r="J121" i="1"/>
  <c r="I118" i="1"/>
  <c r="I119" i="1"/>
  <c r="I120" i="1"/>
  <c r="I121" i="1"/>
  <c r="H119" i="1"/>
  <c r="H120" i="1"/>
  <c r="H121" i="1"/>
  <c r="H118" i="1"/>
  <c r="E119" i="1"/>
  <c r="E120" i="1"/>
  <c r="E121" i="1"/>
  <c r="E118" i="1"/>
  <c r="E109" i="1"/>
  <c r="J115" i="1" l="1"/>
  <c r="J116" i="1"/>
  <c r="J117" i="1"/>
  <c r="K117" i="1" s="1"/>
  <c r="I115" i="1"/>
  <c r="I116" i="1"/>
  <c r="K116" i="1" s="1"/>
  <c r="I117" i="1"/>
  <c r="K115" i="1" l="1"/>
  <c r="I98" i="1"/>
  <c r="D95" i="1"/>
  <c r="F95" i="1"/>
  <c r="G95" i="1"/>
  <c r="C95" i="1"/>
  <c r="C110" i="2" l="1"/>
  <c r="D126" i="2" l="1"/>
  <c r="E126" i="2"/>
  <c r="C126" i="2"/>
  <c r="D94" i="2"/>
  <c r="E94" i="2"/>
  <c r="C94" i="2"/>
  <c r="D110" i="2"/>
  <c r="E110" i="2"/>
  <c r="E108" i="2"/>
  <c r="H109" i="1"/>
  <c r="E111" i="1"/>
  <c r="J109" i="1"/>
  <c r="I109" i="1"/>
  <c r="J114" i="1"/>
  <c r="I114" i="1"/>
  <c r="H114" i="1"/>
  <c r="E125" i="2"/>
  <c r="D125" i="2"/>
  <c r="C125" i="2"/>
  <c r="G128" i="1"/>
  <c r="H128" i="1"/>
  <c r="K109" i="1" l="1"/>
  <c r="K114" i="1"/>
  <c r="F111" i="1"/>
  <c r="F129" i="1" s="1"/>
  <c r="F131" i="1" s="1"/>
  <c r="I108" i="1" l="1"/>
  <c r="I93" i="1"/>
  <c r="G111" i="1" l="1"/>
  <c r="H111" i="1" s="1"/>
  <c r="J108" i="1" l="1"/>
  <c r="K108" i="1" s="1"/>
  <c r="J106" i="1" l="1"/>
  <c r="J107" i="1"/>
  <c r="I106" i="1"/>
  <c r="I107" i="1"/>
  <c r="K107" i="1" l="1"/>
  <c r="K106" i="1"/>
  <c r="J105" i="1" l="1"/>
  <c r="I105" i="1"/>
  <c r="K105" i="1" l="1"/>
  <c r="J101" i="1"/>
  <c r="J102" i="1"/>
  <c r="J103" i="1"/>
  <c r="J104" i="1"/>
  <c r="I101" i="1"/>
  <c r="K101" i="1" s="1"/>
  <c r="I102" i="1"/>
  <c r="K102" i="1" s="1"/>
  <c r="I103" i="1"/>
  <c r="I104" i="1"/>
  <c r="K103" i="1" l="1"/>
  <c r="K104" i="1"/>
  <c r="J99" i="1"/>
  <c r="J100" i="1"/>
  <c r="J98" i="1"/>
  <c r="I99" i="1"/>
  <c r="I100" i="1"/>
  <c r="I87" i="1"/>
  <c r="D109" i="2"/>
  <c r="C109" i="2"/>
  <c r="E109" i="2"/>
  <c r="D111" i="1"/>
  <c r="C111" i="1"/>
  <c r="I111" i="1" l="1"/>
  <c r="J110" i="1"/>
  <c r="K99" i="1"/>
  <c r="K98" i="1"/>
  <c r="K100" i="1"/>
  <c r="J111" i="1" l="1"/>
  <c r="K111" i="1"/>
  <c r="C77" i="2"/>
  <c r="I78" i="1"/>
  <c r="C93" i="2"/>
  <c r="D93" i="2" l="1"/>
  <c r="J92" i="1"/>
  <c r="J93" i="1"/>
  <c r="J91" i="1"/>
  <c r="I92" i="1"/>
  <c r="I91" i="1"/>
  <c r="K93" i="1" l="1"/>
  <c r="K92" i="1"/>
  <c r="E88" i="2"/>
  <c r="E90" i="2"/>
  <c r="E89" i="2"/>
  <c r="K91" i="1"/>
  <c r="I90" i="1"/>
  <c r="I89" i="1"/>
  <c r="J87" i="1"/>
  <c r="I88" i="1"/>
  <c r="J90" i="1"/>
  <c r="J89" i="1"/>
  <c r="J88" i="1"/>
  <c r="G94" i="1"/>
  <c r="F94" i="1"/>
  <c r="D94" i="1"/>
  <c r="E94" i="1" s="1"/>
  <c r="C94" i="1"/>
  <c r="H91" i="1"/>
  <c r="H90" i="1"/>
  <c r="H89" i="1"/>
  <c r="H88" i="1"/>
  <c r="E91" i="1"/>
  <c r="E90" i="1"/>
  <c r="E89" i="1"/>
  <c r="E88" i="1"/>
  <c r="H94" i="1" l="1"/>
  <c r="E95" i="1"/>
  <c r="H95" i="1"/>
  <c r="K90" i="1"/>
  <c r="E93" i="2"/>
  <c r="K88" i="1"/>
  <c r="K89" i="1"/>
  <c r="E77" i="2"/>
  <c r="D77" i="2"/>
  <c r="D61" i="2"/>
  <c r="D62" i="2" s="1"/>
  <c r="C61" i="2"/>
  <c r="C62" i="2" s="1"/>
  <c r="E60" i="2"/>
  <c r="E59" i="2"/>
  <c r="E58" i="2"/>
  <c r="E57" i="2"/>
  <c r="E56" i="2"/>
  <c r="E55" i="2"/>
  <c r="E54" i="2"/>
  <c r="E53" i="2"/>
  <c r="E52" i="2"/>
  <c r="E51" i="2"/>
  <c r="E50" i="2"/>
  <c r="E49" i="2"/>
  <c r="D46" i="2"/>
  <c r="D47" i="2" s="1"/>
  <c r="C46" i="2"/>
  <c r="C47" i="2" s="1"/>
  <c r="E45" i="2"/>
  <c r="E44" i="2"/>
  <c r="E43" i="2"/>
  <c r="E42" i="2"/>
  <c r="E41" i="2"/>
  <c r="E40" i="2"/>
  <c r="E39" i="2"/>
  <c r="E38" i="2"/>
  <c r="E37" i="2"/>
  <c r="E36" i="2"/>
  <c r="E35" i="2"/>
  <c r="E34" i="2"/>
  <c r="D30" i="2"/>
  <c r="D31" i="2" s="1"/>
  <c r="C30" i="2"/>
  <c r="C31" i="2" s="1"/>
  <c r="E29" i="2"/>
  <c r="E28" i="2"/>
  <c r="E27" i="2"/>
  <c r="E26" i="2"/>
  <c r="E25" i="2"/>
  <c r="E24" i="2"/>
  <c r="E23" i="2"/>
  <c r="E22" i="2"/>
  <c r="E21" i="2"/>
  <c r="E20" i="2"/>
  <c r="E19" i="2"/>
  <c r="E18" i="2"/>
  <c r="D14" i="2"/>
  <c r="D15" i="2" s="1"/>
  <c r="C14" i="2"/>
  <c r="C15" i="2" s="1"/>
  <c r="E13" i="2"/>
  <c r="E12" i="2"/>
  <c r="E11" i="2"/>
  <c r="E10" i="2"/>
  <c r="E9" i="2"/>
  <c r="E8" i="2"/>
  <c r="E7" i="2"/>
  <c r="E6" i="2"/>
  <c r="E5" i="2"/>
  <c r="E4" i="2"/>
  <c r="E3" i="2"/>
  <c r="E2" i="2"/>
  <c r="J86" i="1"/>
  <c r="I86" i="1"/>
  <c r="J85" i="1"/>
  <c r="I85" i="1"/>
  <c r="J78" i="1"/>
  <c r="G78" i="1"/>
  <c r="F78" i="1"/>
  <c r="D78" i="1"/>
  <c r="C78" i="1"/>
  <c r="G62" i="1"/>
  <c r="G63" i="1" s="1"/>
  <c r="F62" i="1"/>
  <c r="F63" i="1" s="1"/>
  <c r="D62" i="1"/>
  <c r="D63" i="1" s="1"/>
  <c r="C62" i="1"/>
  <c r="C63" i="1" s="1"/>
  <c r="I61" i="1"/>
  <c r="H61" i="1"/>
  <c r="E61" i="1"/>
  <c r="I60" i="1"/>
  <c r="H60" i="1"/>
  <c r="E60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H56" i="1"/>
  <c r="E56" i="1"/>
  <c r="J55" i="1"/>
  <c r="I55" i="1"/>
  <c r="H55" i="1"/>
  <c r="E55" i="1"/>
  <c r="J54" i="1"/>
  <c r="I54" i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H50" i="1"/>
  <c r="E50" i="1"/>
  <c r="G46" i="1"/>
  <c r="G47" i="1" s="1"/>
  <c r="F46" i="1"/>
  <c r="F47" i="1" s="1"/>
  <c r="D46" i="1"/>
  <c r="D47" i="1" s="1"/>
  <c r="C46" i="1"/>
  <c r="C47" i="1" s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I46" i="1" s="1"/>
  <c r="I47" i="1" s="1"/>
  <c r="H34" i="1"/>
  <c r="E34" i="1"/>
  <c r="G30" i="1"/>
  <c r="F30" i="1"/>
  <c r="F31" i="1" s="1"/>
  <c r="D30" i="1"/>
  <c r="D31" i="1" s="1"/>
  <c r="C30" i="1"/>
  <c r="C31" i="1" s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G14" i="1"/>
  <c r="G15" i="1" s="1"/>
  <c r="F14" i="1"/>
  <c r="F15" i="1" s="1"/>
  <c r="D14" i="1"/>
  <c r="D15" i="1" s="1"/>
  <c r="C14" i="1"/>
  <c r="C15" i="1" s="1"/>
  <c r="J13" i="1"/>
  <c r="I13" i="1"/>
  <c r="H13" i="1"/>
  <c r="E13" i="1"/>
  <c r="J12" i="1"/>
  <c r="I12" i="1"/>
  <c r="H12" i="1"/>
  <c r="E12" i="1"/>
  <c r="J11" i="1"/>
  <c r="I11" i="1"/>
  <c r="H11" i="1"/>
  <c r="E11" i="1"/>
  <c r="J10" i="1"/>
  <c r="I10" i="1"/>
  <c r="H10" i="1"/>
  <c r="E10" i="1"/>
  <c r="J9" i="1"/>
  <c r="I9" i="1"/>
  <c r="H9" i="1"/>
  <c r="E9" i="1"/>
  <c r="J8" i="1"/>
  <c r="I8" i="1"/>
  <c r="H8" i="1"/>
  <c r="E8" i="1"/>
  <c r="J7" i="1"/>
  <c r="I7" i="1"/>
  <c r="H7" i="1"/>
  <c r="E7" i="1"/>
  <c r="J6" i="1"/>
  <c r="I6" i="1"/>
  <c r="H6" i="1"/>
  <c r="E6" i="1"/>
  <c r="J5" i="1"/>
  <c r="I5" i="1"/>
  <c r="H5" i="1"/>
  <c r="E5" i="1"/>
  <c r="J4" i="1"/>
  <c r="I4" i="1"/>
  <c r="H4" i="1"/>
  <c r="E4" i="1"/>
  <c r="J3" i="1"/>
  <c r="I3" i="1"/>
  <c r="H3" i="1"/>
  <c r="E3" i="1"/>
  <c r="J2" i="1"/>
  <c r="I2" i="1"/>
  <c r="H2" i="1"/>
  <c r="E2" i="1"/>
  <c r="I95" i="1" l="1"/>
  <c r="J94" i="1"/>
  <c r="J95" i="1"/>
  <c r="K95" i="1"/>
  <c r="K11" i="1"/>
  <c r="K12" i="1"/>
  <c r="K13" i="1"/>
  <c r="K19" i="1"/>
  <c r="H47" i="1"/>
  <c r="K50" i="1"/>
  <c r="K56" i="1"/>
  <c r="K4" i="1"/>
  <c r="K2" i="1"/>
  <c r="K3" i="1"/>
  <c r="K5" i="1"/>
  <c r="K10" i="1"/>
  <c r="K27" i="1"/>
  <c r="K37" i="1"/>
  <c r="K45" i="1"/>
  <c r="K53" i="1"/>
  <c r="K55" i="1"/>
  <c r="K21" i="1"/>
  <c r="K23" i="1"/>
  <c r="K28" i="1"/>
  <c r="H30" i="1"/>
  <c r="E15" i="2"/>
  <c r="K38" i="1"/>
  <c r="K39" i="1"/>
  <c r="K40" i="1"/>
  <c r="K41" i="1"/>
  <c r="E46" i="2"/>
  <c r="K20" i="1"/>
  <c r="K22" i="1"/>
  <c r="K29" i="1"/>
  <c r="K9" i="1"/>
  <c r="E31" i="1"/>
  <c r="K51" i="1"/>
  <c r="K58" i="1"/>
  <c r="E31" i="2"/>
  <c r="K6" i="1"/>
  <c r="K7" i="1"/>
  <c r="K8" i="1"/>
  <c r="K24" i="1"/>
  <c r="K25" i="1"/>
  <c r="K26" i="1"/>
  <c r="G31" i="1"/>
  <c r="H31" i="1" s="1"/>
  <c r="K34" i="1"/>
  <c r="K35" i="1"/>
  <c r="K36" i="1"/>
  <c r="K52" i="1"/>
  <c r="K54" i="1"/>
  <c r="K57" i="1"/>
  <c r="E14" i="2"/>
  <c r="I30" i="1"/>
  <c r="I31" i="1" s="1"/>
  <c r="I14" i="1"/>
  <c r="I15" i="1" s="1"/>
  <c r="H15" i="1"/>
  <c r="J30" i="1"/>
  <c r="K42" i="1"/>
  <c r="K43" i="1"/>
  <c r="K44" i="1"/>
  <c r="I62" i="1"/>
  <c r="I63" i="1" s="1"/>
  <c r="H63" i="1"/>
  <c r="E47" i="2"/>
  <c r="E62" i="2"/>
  <c r="E30" i="2"/>
  <c r="E61" i="2"/>
  <c r="E47" i="1"/>
  <c r="E15" i="1"/>
  <c r="E63" i="1"/>
  <c r="J46" i="1"/>
  <c r="J62" i="1"/>
  <c r="E14" i="1"/>
  <c r="K18" i="1"/>
  <c r="E46" i="1"/>
  <c r="E62" i="1"/>
  <c r="H14" i="1"/>
  <c r="H46" i="1"/>
  <c r="H62" i="1"/>
  <c r="J14" i="1"/>
  <c r="E30" i="1"/>
  <c r="K30" i="1" l="1"/>
  <c r="J31" i="1"/>
  <c r="K31" i="1" s="1"/>
  <c r="J47" i="1"/>
  <c r="K47" i="1" s="1"/>
  <c r="K46" i="1"/>
  <c r="J15" i="1"/>
  <c r="K15" i="1" s="1"/>
  <c r="K14" i="1"/>
  <c r="J63" i="1"/>
  <c r="K63" i="1" s="1"/>
  <c r="K62" i="1"/>
</calcChain>
</file>

<file path=xl/sharedStrings.xml><?xml version="1.0" encoding="utf-8"?>
<sst xmlns="http://schemas.openxmlformats.org/spreadsheetml/2006/main" count="82" uniqueCount="35">
  <si>
    <t>Mesec</t>
  </si>
  <si>
    <t>DP znesek</t>
  </si>
  <si>
    <t>DP povprečje</t>
  </si>
  <si>
    <t>IDP znesek</t>
  </si>
  <si>
    <t>IDP vloge</t>
  </si>
  <si>
    <t>IDP povprečje</t>
  </si>
  <si>
    <t>VD vloge</t>
  </si>
  <si>
    <t>VD znesek</t>
  </si>
  <si>
    <t>VD povprečje</t>
  </si>
  <si>
    <t>SKUPAJ</t>
  </si>
  <si>
    <t>povprečno</t>
  </si>
  <si>
    <t>DP skupaj vloge</t>
  </si>
  <si>
    <t>DP skupaj znesek</t>
  </si>
  <si>
    <t>DP skupaj povprečje</t>
  </si>
  <si>
    <t>DP za leto 2012</t>
  </si>
  <si>
    <t>DP za leto 2013</t>
  </si>
  <si>
    <t>DP za leto 2014</t>
  </si>
  <si>
    <t>VD za leto 2012</t>
  </si>
  <si>
    <t>VD za leto 2013</t>
  </si>
  <si>
    <t>VD za leto 2014</t>
  </si>
  <si>
    <t>DP prejemniki</t>
  </si>
  <si>
    <t>VD za leto 2015</t>
  </si>
  <si>
    <t>DP za leto 2015</t>
  </si>
  <si>
    <t>DP za leto 2016</t>
  </si>
  <si>
    <t>DP za leto 2017</t>
  </si>
  <si>
    <t>VD za leto 2016</t>
  </si>
  <si>
    <t>VD za leto 2017</t>
  </si>
  <si>
    <t>DP za leto 2018</t>
  </si>
  <si>
    <t>VD za leto 2018</t>
  </si>
  <si>
    <t>IDP</t>
  </si>
  <si>
    <t>DP</t>
  </si>
  <si>
    <t>18095</t>
  </si>
  <si>
    <t>3109425,62</t>
  </si>
  <si>
    <t>VD za leto 2019</t>
  </si>
  <si>
    <t>DP za leto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</si>
</sst>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dd/mm/yyyy"/>
    <numFmt numFmtId="165" formatCode="_-* #,##0.000\ _€_-;\-* #,##0.000\ _€_-;_-* &quot;-&quot;??\ _€_-;_-@_-"/>
    <numFmt numFmtId="166" formatCode="_-* #,##0.000\ _€_-;\-* #,##0.000\ _€_-;_-* &quot;-&quot;???\ _€_-;_-@_-"/>
    <numFmt numFmtId="167" formatCode="#,##0_ ;\-#,##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rgb="FF6633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8" borderId="0" applyNumberFormat="0" applyBorder="0" applyProtection="0">
      <alignment vertical="top"/>
    </xf>
    <xf numFmtId="0" fontId="18" fillId="38" borderId="0" applyNumberFormat="0" applyBorder="0" applyProtection="0">
      <alignment vertical="top"/>
    </xf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0" fillId="0" borderId="10" xfId="0" applyNumberFormat="1" applyBorder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0" fillId="0" borderId="10" xfId="0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Border="1"/>
    <xf numFmtId="3" fontId="16" fillId="0" borderId="11" xfId="0" applyNumberFormat="1" applyFont="1" applyFill="1" applyBorder="1"/>
    <xf numFmtId="164" fontId="0" fillId="33" borderId="10" xfId="0" applyNumberFormat="1" applyFill="1" applyBorder="1"/>
    <xf numFmtId="3" fontId="0" fillId="33" borderId="10" xfId="0" applyNumberFormat="1" applyFill="1" applyBorder="1"/>
    <xf numFmtId="0" fontId="0" fillId="33" borderId="10" xfId="0" applyFill="1" applyBorder="1"/>
    <xf numFmtId="3" fontId="16" fillId="33" borderId="11" xfId="0" applyNumberFormat="1" applyFont="1" applyFill="1" applyBorder="1"/>
    <xf numFmtId="164" fontId="16" fillId="33" borderId="10" xfId="0" applyNumberFormat="1" applyFont="1" applyFill="1" applyBorder="1"/>
    <xf numFmtId="0" fontId="16" fillId="33" borderId="10" xfId="0" applyFont="1" applyFill="1" applyBorder="1"/>
    <xf numFmtId="3" fontId="0" fillId="34" borderId="10" xfId="0" applyNumberFormat="1" applyFill="1" applyBorder="1"/>
    <xf numFmtId="0" fontId="0" fillId="34" borderId="10" xfId="0" applyFill="1" applyBorder="1"/>
    <xf numFmtId="3" fontId="16" fillId="34" borderId="11" xfId="0" applyNumberFormat="1" applyFont="1" applyFill="1" applyBorder="1"/>
    <xf numFmtId="0" fontId="16" fillId="34" borderId="10" xfId="0" applyFont="1" applyFill="1" applyBorder="1"/>
    <xf numFmtId="0" fontId="0" fillId="0" borderId="11" xfId="0" applyFill="1" applyBorder="1"/>
    <xf numFmtId="3" fontId="0" fillId="35" borderId="10" xfId="0" applyNumberFormat="1" applyFill="1" applyBorder="1"/>
    <xf numFmtId="0" fontId="0" fillId="35" borderId="10" xfId="0" applyFill="1" applyBorder="1"/>
    <xf numFmtId="3" fontId="16" fillId="35" borderId="11" xfId="0" applyNumberFormat="1" applyFont="1" applyFill="1" applyBorder="1"/>
    <xf numFmtId="0" fontId="16" fillId="35" borderId="10" xfId="0" applyFont="1" applyFill="1" applyBorder="1"/>
    <xf numFmtId="3" fontId="0" fillId="36" borderId="11" xfId="0" applyNumberFormat="1" applyFill="1" applyBorder="1"/>
    <xf numFmtId="3" fontId="0" fillId="36" borderId="10" xfId="0" applyNumberFormat="1" applyFill="1" applyBorder="1"/>
    <xf numFmtId="3" fontId="16" fillId="36" borderId="11" xfId="0" applyNumberFormat="1" applyFont="1" applyFill="1" applyBorder="1"/>
    <xf numFmtId="3" fontId="0" fillId="36" borderId="10" xfId="0" applyNumberFormat="1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16" fillId="36" borderId="10" xfId="0" applyFont="1" applyFill="1" applyBorder="1" applyAlignment="1">
      <alignment wrapText="1"/>
    </xf>
    <xf numFmtId="0" fontId="0" fillId="33" borderId="10" xfId="0" applyFill="1" applyBorder="1" applyAlignment="1">
      <alignment wrapText="1"/>
    </xf>
    <xf numFmtId="0" fontId="16" fillId="33" borderId="10" xfId="0" applyFont="1" applyFill="1" applyBorder="1" applyAlignment="1">
      <alignment wrapText="1"/>
    </xf>
    <xf numFmtId="3" fontId="16" fillId="35" borderId="10" xfId="0" applyNumberFormat="1" applyFont="1" applyFill="1" applyBorder="1"/>
    <xf numFmtId="0" fontId="16" fillId="35" borderId="10" xfId="0" applyFont="1" applyFill="1" applyBorder="1" applyAlignment="1">
      <alignment wrapText="1"/>
    </xf>
    <xf numFmtId="164" fontId="0" fillId="35" borderId="10" xfId="0" applyNumberFormat="1" applyFill="1" applyBorder="1"/>
    <xf numFmtId="164" fontId="16" fillId="35" borderId="10" xfId="0" applyNumberFormat="1" applyFont="1" applyFill="1" applyBorder="1"/>
    <xf numFmtId="0" fontId="16" fillId="0" borderId="0" xfId="0" applyFont="1" applyFill="1"/>
    <xf numFmtId="3" fontId="16" fillId="34" borderId="10" xfId="0" applyNumberFormat="1" applyFont="1" applyFill="1" applyBorder="1"/>
    <xf numFmtId="0" fontId="16" fillId="0" borderId="0" xfId="0" applyFont="1"/>
    <xf numFmtId="0" fontId="0" fillId="33" borderId="10" xfId="0" applyFont="1" applyFill="1" applyBorder="1"/>
    <xf numFmtId="2" fontId="0" fillId="0" borderId="0" xfId="0" applyNumberFormat="1" applyFill="1"/>
    <xf numFmtId="2" fontId="0" fillId="33" borderId="10" xfId="0" applyNumberFormat="1" applyFill="1" applyBorder="1"/>
    <xf numFmtId="2" fontId="0" fillId="36" borderId="10" xfId="0" applyNumberFormat="1" applyFill="1" applyBorder="1"/>
    <xf numFmtId="2" fontId="0" fillId="34" borderId="10" xfId="0" applyNumberFormat="1" applyFill="1" applyBorder="1"/>
    <xf numFmtId="2" fontId="0" fillId="36" borderId="10" xfId="0" applyNumberFormat="1" applyFill="1" applyBorder="1" applyAlignment="1">
      <alignment wrapText="1"/>
    </xf>
    <xf numFmtId="2" fontId="16" fillId="36" borderId="10" xfId="0" applyNumberFormat="1" applyFont="1" applyFill="1" applyBorder="1"/>
    <xf numFmtId="2" fontId="0" fillId="0" borderId="10" xfId="0" applyNumberFormat="1" applyFill="1" applyBorder="1"/>
    <xf numFmtId="3" fontId="0" fillId="0" borderId="11" xfId="0" applyNumberFormat="1" applyFill="1" applyBorder="1" applyAlignment="1">
      <alignment horizontal="center"/>
    </xf>
    <xf numFmtId="164" fontId="16" fillId="37" borderId="0" xfId="0" applyNumberFormat="1" applyFont="1" applyFill="1" applyBorder="1"/>
    <xf numFmtId="3" fontId="16" fillId="37" borderId="0" xfId="0" applyNumberFormat="1" applyFont="1" applyFill="1" applyBorder="1"/>
    <xf numFmtId="0" fontId="16" fillId="37" borderId="0" xfId="0" applyFont="1" applyFill="1" applyBorder="1"/>
    <xf numFmtId="4" fontId="19" fillId="33" borderId="10" xfId="0" applyNumberFormat="1" applyFont="1" applyFill="1" applyBorder="1"/>
    <xf numFmtId="3" fontId="19" fillId="36" borderId="10" xfId="0" applyNumberFormat="1" applyFont="1" applyFill="1" applyBorder="1"/>
    <xf numFmtId="3" fontId="19" fillId="33" borderId="10" xfId="0" applyNumberFormat="1" applyFont="1" applyFill="1" applyBorder="1"/>
    <xf numFmtId="4" fontId="19" fillId="36" borderId="10" xfId="0" applyNumberFormat="1" applyFont="1" applyFill="1" applyBorder="1"/>
    <xf numFmtId="164" fontId="19" fillId="33" borderId="10" xfId="0" applyNumberFormat="1" applyFont="1" applyFill="1" applyBorder="1"/>
    <xf numFmtId="3" fontId="0" fillId="0" borderId="0" xfId="0" applyNumberFormat="1"/>
    <xf numFmtId="0" fontId="0" fillId="0" borderId="0" xfId="0"/>
    <xf numFmtId="164" fontId="0" fillId="33" borderId="10" xfId="0" applyNumberFormat="1" applyFont="1" applyFill="1" applyBorder="1"/>
    <xf numFmtId="3" fontId="0" fillId="36" borderId="10" xfId="0" applyNumberFormat="1" applyFont="1" applyFill="1" applyBorder="1"/>
    <xf numFmtId="2" fontId="0" fillId="36" borderId="10" xfId="0" applyNumberFormat="1" applyFont="1" applyFill="1" applyBorder="1"/>
    <xf numFmtId="3" fontId="0" fillId="33" borderId="10" xfId="0" applyNumberFormat="1" applyFont="1" applyFill="1" applyBorder="1"/>
    <xf numFmtId="2" fontId="0" fillId="33" borderId="10" xfId="0" applyNumberFormat="1" applyFont="1" applyFill="1" applyBorder="1"/>
    <xf numFmtId="3" fontId="0" fillId="34" borderId="10" xfId="0" applyNumberFormat="1" applyFont="1" applyFill="1" applyBorder="1"/>
    <xf numFmtId="2" fontId="0" fillId="34" borderId="10" xfId="0" applyNumberFormat="1" applyFont="1" applyFill="1" applyBorder="1"/>
    <xf numFmtId="2" fontId="16" fillId="33" borderId="10" xfId="0" applyNumberFormat="1" applyFont="1" applyFill="1" applyBorder="1"/>
    <xf numFmtId="2" fontId="16" fillId="34" borderId="10" xfId="0" applyNumberFormat="1" applyFont="1" applyFill="1" applyBorder="1"/>
    <xf numFmtId="3" fontId="0" fillId="35" borderId="10" xfId="0" applyNumberFormat="1" applyFont="1" applyFill="1" applyBorder="1"/>
    <xf numFmtId="0" fontId="16" fillId="35" borderId="12" xfId="0" applyFont="1" applyFill="1" applyBorder="1" applyAlignment="1">
      <alignment wrapText="1"/>
    </xf>
    <xf numFmtId="0" fontId="16" fillId="37" borderId="0" xfId="0" applyFont="1" applyFill="1" applyBorder="1" applyAlignment="1">
      <alignment wrapText="1"/>
    </xf>
    <xf numFmtId="0" fontId="0" fillId="0" borderId="0" xfId="0" applyBorder="1"/>
    <xf numFmtId="4" fontId="0" fillId="35" borderId="10" xfId="0" applyNumberFormat="1" applyFill="1" applyBorder="1"/>
    <xf numFmtId="4" fontId="16" fillId="35" borderId="10" xfId="0" applyNumberFormat="1" applyFont="1" applyFill="1" applyBorder="1"/>
    <xf numFmtId="3" fontId="16" fillId="33" borderId="10" xfId="0" applyNumberFormat="1" applyFont="1" applyFill="1" applyBorder="1"/>
    <xf numFmtId="0" fontId="0" fillId="35" borderId="10" xfId="0" applyFill="1" applyBorder="1" applyAlignment="1">
      <alignment horizontal="right"/>
    </xf>
    <xf numFmtId="4" fontId="0" fillId="35" borderId="10" xfId="0" applyNumberFormat="1" applyFill="1" applyBorder="1" applyAlignment="1">
      <alignment horizontal="right"/>
    </xf>
    <xf numFmtId="165" fontId="0" fillId="0" borderId="0" xfId="44" applyNumberFormat="1" applyFont="1"/>
    <xf numFmtId="166" fontId="0" fillId="0" borderId="0" xfId="0" applyNumberFormat="1"/>
    <xf numFmtId="167" fontId="0" fillId="35" borderId="10" xfId="44" applyNumberFormat="1" applyFont="1" applyFill="1" applyBorder="1" applyAlignment="1">
      <alignment horizontal="right"/>
    </xf>
    <xf numFmtId="0" fontId="0" fillId="35" borderId="10" xfId="0" applyNumberFormat="1" applyFill="1" applyBorder="1" applyAlignment="1">
      <alignment horizontal="right"/>
    </xf>
    <xf numFmtId="0" fontId="0" fillId="35" borderId="10" xfId="0" applyNumberFormat="1" applyFill="1" applyBorder="1"/>
    <xf numFmtId="2" fontId="0" fillId="35" borderId="10" xfId="0" applyNumberFormat="1" applyFill="1" applyBorder="1"/>
    <xf numFmtId="164" fontId="16" fillId="33" borderId="13" xfId="0" applyNumberFormat="1" applyFont="1" applyFill="1" applyBorder="1"/>
    <xf numFmtId="3" fontId="16" fillId="36" borderId="13" xfId="0" applyNumberFormat="1" applyFont="1" applyFill="1" applyBorder="1"/>
    <xf numFmtId="49" fontId="0" fillId="0" borderId="14" xfId="0" applyNumberFormat="1" applyBorder="1" applyAlignment="1">
      <alignment horizontal="left"/>
    </xf>
    <xf numFmtId="3" fontId="0" fillId="36" borderId="13" xfId="0" applyNumberFormat="1" applyFont="1" applyFill="1" applyBorder="1"/>
    <xf numFmtId="4" fontId="0" fillId="36" borderId="13" xfId="0" applyNumberFormat="1" applyFont="1" applyFill="1" applyBorder="1"/>
    <xf numFmtId="4" fontId="16" fillId="36" borderId="13" xfId="0" applyNumberFormat="1" applyFont="1" applyFill="1" applyBorder="1"/>
    <xf numFmtId="164" fontId="16" fillId="35" borderId="13" xfId="0" applyNumberFormat="1" applyFont="1" applyFill="1" applyBorder="1"/>
    <xf numFmtId="3" fontId="16" fillId="35" borderId="13" xfId="0" applyNumberFormat="1" applyFont="1" applyFill="1" applyBorder="1"/>
    <xf numFmtId="164" fontId="0" fillId="35" borderId="13" xfId="0" applyNumberFormat="1" applyFill="1" applyBorder="1"/>
    <xf numFmtId="0" fontId="0" fillId="35" borderId="13" xfId="0" applyFill="1" applyBorder="1" applyAlignment="1">
      <alignment wrapText="1"/>
    </xf>
    <xf numFmtId="3" fontId="0" fillId="35" borderId="13" xfId="0" applyNumberFormat="1" applyFill="1" applyBorder="1"/>
    <xf numFmtId="167" fontId="0" fillId="35" borderId="13" xfId="44" applyNumberFormat="1" applyFont="1" applyFill="1" applyBorder="1" applyAlignment="1">
      <alignment horizontal="right"/>
    </xf>
    <xf numFmtId="0" fontId="0" fillId="35" borderId="13" xfId="0" applyNumberFormat="1" applyFill="1" applyBorder="1" applyAlignment="1">
      <alignment horizontal="right"/>
    </xf>
    <xf numFmtId="4" fontId="16" fillId="35" borderId="13" xfId="0" applyNumberFormat="1" applyFont="1" applyFill="1" applyBorder="1"/>
    <xf numFmtId="2" fontId="0" fillId="35" borderId="10" xfId="0" applyNumberFormat="1" applyFill="1" applyBorder="1" applyAlignment="1">
      <alignment horizontal="right"/>
    </xf>
    <xf numFmtId="4" fontId="0" fillId="35" borderId="10" xfId="0" applyNumberFormat="1" applyFont="1" applyFill="1" applyBorder="1"/>
    <xf numFmtId="3" fontId="20" fillId="33" borderId="13" xfId="0" applyNumberFormat="1" applyFont="1" applyFill="1" applyBorder="1"/>
    <xf numFmtId="4" fontId="20" fillId="33" borderId="13" xfId="0" applyNumberFormat="1" applyFont="1" applyFill="1" applyBorder="1"/>
    <xf numFmtId="3" fontId="16" fillId="34" borderId="13" xfId="0" applyNumberFormat="1" applyFont="1" applyFill="1" applyBorder="1"/>
    <xf numFmtId="2" fontId="16" fillId="34" borderId="13" xfId="0" applyNumberFormat="1" applyFont="1" applyFill="1" applyBorder="1"/>
    <xf numFmtId="4" fontId="16" fillId="37" borderId="0" xfId="0" applyNumberFormat="1" applyFont="1" applyFill="1" applyBorder="1"/>
    <xf numFmtId="3" fontId="20" fillId="37" borderId="0" xfId="0" applyNumberFormat="1" applyFont="1" applyFill="1" applyBorder="1"/>
    <xf numFmtId="4" fontId="20" fillId="37" borderId="0" xfId="0" applyNumberFormat="1" applyFont="1" applyFill="1" applyBorder="1"/>
    <xf numFmtId="2" fontId="16" fillId="37" borderId="0" xfId="0" applyNumberFormat="1" applyFont="1" applyFill="1" applyBorder="1"/>
    <xf numFmtId="164" fontId="0" fillId="33" borderId="13" xfId="0" applyNumberFormat="1" applyFill="1" applyBorder="1"/>
    <xf numFmtId="3" fontId="19" fillId="36" borderId="13" xfId="0" applyNumberFormat="1" applyFont="1" applyFill="1" applyBorder="1"/>
    <xf numFmtId="4" fontId="19" fillId="36" borderId="13" xfId="0" applyNumberFormat="1" applyFont="1" applyFill="1" applyBorder="1"/>
    <xf numFmtId="3" fontId="19" fillId="33" borderId="13" xfId="0" applyNumberFormat="1" applyFont="1" applyFill="1" applyBorder="1"/>
    <xf numFmtId="4" fontId="19" fillId="33" borderId="13" xfId="0" applyNumberFormat="1" applyFont="1" applyFill="1" applyBorder="1"/>
    <xf numFmtId="3" fontId="0" fillId="34" borderId="13" xfId="0" applyNumberFormat="1" applyFill="1" applyBorder="1"/>
    <xf numFmtId="2" fontId="0" fillId="34" borderId="13" xfId="0" applyNumberFormat="1" applyFill="1" applyBorder="1"/>
    <xf numFmtId="164" fontId="0" fillId="33" borderId="13" xfId="0" applyNumberFormat="1" applyFont="1" applyFill="1" applyBorder="1"/>
    <xf numFmtId="3" fontId="0" fillId="34" borderId="13" xfId="0" applyNumberFormat="1" applyFont="1" applyFill="1" applyBorder="1"/>
    <xf numFmtId="2" fontId="0" fillId="34" borderId="13" xfId="0" applyNumberFormat="1" applyFont="1" applyFill="1" applyBorder="1"/>
    <xf numFmtId="2" fontId="0" fillId="35" borderId="13" xfId="0" applyNumberFormat="1" applyFill="1" applyBorder="1" applyAlignment="1">
      <alignment horizontal="right"/>
    </xf>
  </cellXfs>
  <cellStyles count="45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Hiperpovezava" xfId="42" builtinId="8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biskana hiperpovezava" xfId="43" builtinId="9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ejica" xfId="44" builtinId="3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B1" workbookViewId="0">
      <pane ySplit="1" topLeftCell="A85" activePane="bottomLeft" state="frozen"/>
      <selection pane="bottomLeft" activeCell="B118" sqref="B118:K121"/>
    </sheetView>
  </sheetViews>
  <sheetFormatPr defaultRowHeight="15" x14ac:dyDescent="0.25"/>
  <cols>
    <col min="1" max="1" width="16.85546875" style="2" customWidth="1"/>
    <col min="2" max="2" width="16.7109375" style="8" bestFit="1" customWidth="1"/>
    <col min="3" max="4" width="16.7109375" style="3" bestFit="1" customWidth="1"/>
    <col min="5" max="5" width="16.7109375" style="42" bestFit="1" customWidth="1"/>
    <col min="6" max="6" width="12.7109375" style="59" bestFit="1" customWidth="1"/>
    <col min="7" max="8" width="15.7109375" style="59" bestFit="1" customWidth="1"/>
    <col min="9" max="9" width="11.28515625" style="59" customWidth="1"/>
    <col min="10" max="10" width="13.85546875" style="59" bestFit="1" customWidth="1"/>
    <col min="11" max="11" width="22.7109375" style="59" customWidth="1"/>
    <col min="12" max="16384" width="9.140625" style="59"/>
  </cols>
  <sheetData>
    <row r="1" spans="1:11" ht="14.25" customHeight="1" x14ac:dyDescent="0.25">
      <c r="A1" s="33" t="s">
        <v>14</v>
      </c>
      <c r="B1" s="10" t="s">
        <v>0</v>
      </c>
      <c r="C1" s="28" t="s">
        <v>20</v>
      </c>
      <c r="D1" s="28" t="s">
        <v>1</v>
      </c>
      <c r="E1" s="46" t="s">
        <v>2</v>
      </c>
      <c r="F1" s="32" t="s">
        <v>4</v>
      </c>
      <c r="G1" s="32" t="s">
        <v>3</v>
      </c>
      <c r="H1" s="32" t="s">
        <v>5</v>
      </c>
      <c r="I1" s="29" t="s">
        <v>11</v>
      </c>
      <c r="J1" s="29" t="s">
        <v>12</v>
      </c>
      <c r="K1" s="29" t="s">
        <v>13</v>
      </c>
    </row>
    <row r="2" spans="1:11" ht="14.25" customHeight="1" x14ac:dyDescent="0.25">
      <c r="A2" s="4"/>
      <c r="B2" s="10">
        <v>40909</v>
      </c>
      <c r="C2" s="26">
        <v>45082</v>
      </c>
      <c r="D2" s="26">
        <v>10663667.760000002</v>
      </c>
      <c r="E2" s="44">
        <f>+ROUND(D2/C2,2)</f>
        <v>236.54</v>
      </c>
      <c r="F2" s="11">
        <v>2262</v>
      </c>
      <c r="G2" s="11">
        <v>665324.14</v>
      </c>
      <c r="H2" s="12">
        <f t="shared" ref="H2:H36" si="0">+ROUND(G2/F2,2)</f>
        <v>294.13</v>
      </c>
      <c r="I2" s="16">
        <f>+C2+F2</f>
        <v>47344</v>
      </c>
      <c r="J2" s="16">
        <f>+D2+G2</f>
        <v>11328991.900000002</v>
      </c>
      <c r="K2" s="17">
        <f t="shared" ref="K2:K15" si="1">+ROUND(J2/I2,2)</f>
        <v>239.29</v>
      </c>
    </row>
    <row r="3" spans="1:11" ht="14.25" customHeight="1" x14ac:dyDescent="0.25">
      <c r="A3" s="4"/>
      <c r="B3" s="10">
        <v>40940</v>
      </c>
      <c r="C3" s="26">
        <v>45788</v>
      </c>
      <c r="D3" s="26">
        <v>10809862.52</v>
      </c>
      <c r="E3" s="44">
        <f t="shared" ref="E3:E40" si="2">+ROUND(D3/C3,2)</f>
        <v>236.09</v>
      </c>
      <c r="F3" s="11">
        <v>3618</v>
      </c>
      <c r="G3" s="11">
        <v>1046606.42</v>
      </c>
      <c r="H3" s="12">
        <f t="shared" si="0"/>
        <v>289.27999999999997</v>
      </c>
      <c r="I3" s="16">
        <f t="shared" ref="I3:J13" si="3">+C3+F3</f>
        <v>49406</v>
      </c>
      <c r="J3" s="16">
        <f t="shared" si="3"/>
        <v>11856468.939999999</v>
      </c>
      <c r="K3" s="17">
        <f t="shared" si="1"/>
        <v>239.98</v>
      </c>
    </row>
    <row r="4" spans="1:11" ht="14.25" customHeight="1" x14ac:dyDescent="0.25">
      <c r="A4" s="4"/>
      <c r="B4" s="10">
        <v>40969</v>
      </c>
      <c r="C4" s="25">
        <v>46266</v>
      </c>
      <c r="D4" s="26">
        <v>10942537.32</v>
      </c>
      <c r="E4" s="44">
        <f t="shared" si="2"/>
        <v>236.51</v>
      </c>
      <c r="F4" s="11">
        <v>3757</v>
      </c>
      <c r="G4" s="11">
        <v>1105836.8600000001</v>
      </c>
      <c r="H4" s="12">
        <f t="shared" si="0"/>
        <v>294.33999999999997</v>
      </c>
      <c r="I4" s="16">
        <f t="shared" si="3"/>
        <v>50023</v>
      </c>
      <c r="J4" s="16">
        <f t="shared" si="3"/>
        <v>12048374.18</v>
      </c>
      <c r="K4" s="17">
        <f t="shared" si="1"/>
        <v>240.86</v>
      </c>
    </row>
    <row r="5" spans="1:11" ht="14.25" customHeight="1" x14ac:dyDescent="0.25">
      <c r="A5" s="4"/>
      <c r="B5" s="10">
        <v>41000</v>
      </c>
      <c r="C5" s="25">
        <v>45877</v>
      </c>
      <c r="D5" s="26">
        <v>10896268.219999999</v>
      </c>
      <c r="E5" s="44">
        <f t="shared" si="2"/>
        <v>237.51</v>
      </c>
      <c r="F5" s="11">
        <v>3765</v>
      </c>
      <c r="G5" s="11">
        <v>1101498.8500000001</v>
      </c>
      <c r="H5" s="12">
        <f t="shared" si="0"/>
        <v>292.56</v>
      </c>
      <c r="I5" s="16">
        <f t="shared" si="3"/>
        <v>49642</v>
      </c>
      <c r="J5" s="16">
        <f t="shared" si="3"/>
        <v>11997767.069999998</v>
      </c>
      <c r="K5" s="17">
        <f t="shared" si="1"/>
        <v>241.69</v>
      </c>
    </row>
    <row r="6" spans="1:11" ht="14.25" customHeight="1" x14ac:dyDescent="0.25">
      <c r="A6" s="4"/>
      <c r="B6" s="10">
        <v>41030</v>
      </c>
      <c r="C6" s="25">
        <v>45328</v>
      </c>
      <c r="D6" s="26">
        <v>10813860.380000001</v>
      </c>
      <c r="E6" s="44">
        <f t="shared" si="2"/>
        <v>238.57</v>
      </c>
      <c r="F6" s="11">
        <v>3106</v>
      </c>
      <c r="G6" s="11">
        <v>915809.23</v>
      </c>
      <c r="H6" s="12">
        <f t="shared" si="0"/>
        <v>294.85000000000002</v>
      </c>
      <c r="I6" s="16">
        <f t="shared" si="3"/>
        <v>48434</v>
      </c>
      <c r="J6" s="16">
        <f t="shared" si="3"/>
        <v>11729669.610000001</v>
      </c>
      <c r="K6" s="17">
        <f t="shared" si="1"/>
        <v>242.18</v>
      </c>
    </row>
    <row r="7" spans="1:11" ht="14.25" customHeight="1" x14ac:dyDescent="0.25">
      <c r="A7" s="4"/>
      <c r="B7" s="10">
        <v>41061</v>
      </c>
      <c r="C7" s="25">
        <v>45225</v>
      </c>
      <c r="D7" s="26">
        <v>10815252.030000001</v>
      </c>
      <c r="E7" s="44">
        <f t="shared" si="2"/>
        <v>239.14</v>
      </c>
      <c r="F7" s="11">
        <v>3218</v>
      </c>
      <c r="G7" s="11">
        <v>962178.59</v>
      </c>
      <c r="H7" s="12">
        <f t="shared" si="0"/>
        <v>299</v>
      </c>
      <c r="I7" s="16">
        <f t="shared" si="3"/>
        <v>48443</v>
      </c>
      <c r="J7" s="16">
        <f t="shared" si="3"/>
        <v>11777430.620000001</v>
      </c>
      <c r="K7" s="17">
        <f t="shared" si="1"/>
        <v>243.12</v>
      </c>
    </row>
    <row r="8" spans="1:11" ht="14.25" customHeight="1" x14ac:dyDescent="0.25">
      <c r="A8" s="4"/>
      <c r="B8" s="10">
        <v>41091</v>
      </c>
      <c r="C8" s="25">
        <v>43082</v>
      </c>
      <c r="D8" s="26">
        <v>10356304.140000001</v>
      </c>
      <c r="E8" s="44">
        <f t="shared" si="2"/>
        <v>240.39</v>
      </c>
      <c r="F8" s="11">
        <v>3187</v>
      </c>
      <c r="G8" s="11">
        <v>970688.19</v>
      </c>
      <c r="H8" s="12">
        <f t="shared" si="0"/>
        <v>304.58</v>
      </c>
      <c r="I8" s="16">
        <f t="shared" si="3"/>
        <v>46269</v>
      </c>
      <c r="J8" s="16">
        <f t="shared" si="3"/>
        <v>11326992.33</v>
      </c>
      <c r="K8" s="17">
        <f t="shared" si="1"/>
        <v>244.81</v>
      </c>
    </row>
    <row r="9" spans="1:11" ht="14.25" customHeight="1" x14ac:dyDescent="0.25">
      <c r="A9" s="4"/>
      <c r="B9" s="10">
        <v>41122</v>
      </c>
      <c r="C9" s="25">
        <v>43517</v>
      </c>
      <c r="D9" s="26">
        <v>10488051.559999999</v>
      </c>
      <c r="E9" s="44">
        <f t="shared" si="2"/>
        <v>241.01</v>
      </c>
      <c r="F9" s="11">
        <v>3352</v>
      </c>
      <c r="G9" s="11">
        <v>1013716.96</v>
      </c>
      <c r="H9" s="12">
        <f t="shared" si="0"/>
        <v>302.42</v>
      </c>
      <c r="I9" s="16">
        <f t="shared" si="3"/>
        <v>46869</v>
      </c>
      <c r="J9" s="16">
        <f t="shared" si="3"/>
        <v>11501768.52</v>
      </c>
      <c r="K9" s="17">
        <f t="shared" si="1"/>
        <v>245.4</v>
      </c>
    </row>
    <row r="10" spans="1:11" ht="14.25" customHeight="1" x14ac:dyDescent="0.25">
      <c r="A10" s="4"/>
      <c r="B10" s="10">
        <v>41153</v>
      </c>
      <c r="C10" s="25">
        <v>43430</v>
      </c>
      <c r="D10" s="26">
        <v>10475886.119999999</v>
      </c>
      <c r="E10" s="44">
        <f t="shared" si="2"/>
        <v>241.21</v>
      </c>
      <c r="F10" s="11">
        <v>3200</v>
      </c>
      <c r="G10" s="11">
        <v>982725.06</v>
      </c>
      <c r="H10" s="12">
        <f t="shared" si="0"/>
        <v>307.10000000000002</v>
      </c>
      <c r="I10" s="16">
        <f t="shared" si="3"/>
        <v>46630</v>
      </c>
      <c r="J10" s="16">
        <f t="shared" si="3"/>
        <v>11458611.18</v>
      </c>
      <c r="K10" s="17">
        <f t="shared" si="1"/>
        <v>245.73</v>
      </c>
    </row>
    <row r="11" spans="1:11" ht="14.25" customHeight="1" x14ac:dyDescent="0.25">
      <c r="A11" s="4"/>
      <c r="B11" s="10">
        <v>41183</v>
      </c>
      <c r="C11" s="25">
        <v>42173</v>
      </c>
      <c r="D11" s="26">
        <v>10307991.260000002</v>
      </c>
      <c r="E11" s="44">
        <f t="shared" si="2"/>
        <v>244.42</v>
      </c>
      <c r="F11" s="11">
        <v>3561</v>
      </c>
      <c r="G11" s="11">
        <v>1081111.17</v>
      </c>
      <c r="H11" s="12">
        <f t="shared" si="0"/>
        <v>303.60000000000002</v>
      </c>
      <c r="I11" s="16">
        <f t="shared" si="3"/>
        <v>45734</v>
      </c>
      <c r="J11" s="16">
        <f t="shared" si="3"/>
        <v>11389102.430000002</v>
      </c>
      <c r="K11" s="17">
        <f t="shared" si="1"/>
        <v>249.03</v>
      </c>
    </row>
    <row r="12" spans="1:11" ht="14.25" customHeight="1" x14ac:dyDescent="0.25">
      <c r="A12" s="4"/>
      <c r="B12" s="10">
        <v>41214</v>
      </c>
      <c r="C12" s="25">
        <v>43196</v>
      </c>
      <c r="D12" s="26">
        <v>10502992.800000001</v>
      </c>
      <c r="E12" s="44">
        <f t="shared" si="2"/>
        <v>243.15</v>
      </c>
      <c r="F12" s="11">
        <v>3918</v>
      </c>
      <c r="G12" s="11">
        <v>1162711.74</v>
      </c>
      <c r="H12" s="12">
        <f t="shared" si="0"/>
        <v>296.76</v>
      </c>
      <c r="I12" s="16">
        <f t="shared" si="3"/>
        <v>47114</v>
      </c>
      <c r="J12" s="16">
        <f t="shared" si="3"/>
        <v>11665704.540000001</v>
      </c>
      <c r="K12" s="17">
        <f t="shared" si="1"/>
        <v>247.61</v>
      </c>
    </row>
    <row r="13" spans="1:11" ht="14.25" customHeight="1" x14ac:dyDescent="0.25">
      <c r="A13" s="4"/>
      <c r="B13" s="10">
        <v>41244</v>
      </c>
      <c r="C13" s="25">
        <v>44047</v>
      </c>
      <c r="D13" s="26">
        <v>10670561.609999999</v>
      </c>
      <c r="E13" s="44">
        <f t="shared" si="2"/>
        <v>242.25</v>
      </c>
      <c r="F13" s="11">
        <v>4610</v>
      </c>
      <c r="G13" s="11">
        <v>1394757.87</v>
      </c>
      <c r="H13" s="12">
        <f t="shared" si="0"/>
        <v>302.55</v>
      </c>
      <c r="I13" s="16">
        <f t="shared" si="3"/>
        <v>48657</v>
      </c>
      <c r="J13" s="16">
        <f t="shared" si="3"/>
        <v>12065319.48</v>
      </c>
      <c r="K13" s="17">
        <f t="shared" si="1"/>
        <v>247.97</v>
      </c>
    </row>
    <row r="14" spans="1:11" ht="14.25" customHeight="1" x14ac:dyDescent="0.25">
      <c r="A14" s="4"/>
      <c r="B14" s="14" t="s">
        <v>9</v>
      </c>
      <c r="C14" s="27">
        <f>SUM(C2:C13)</f>
        <v>533011</v>
      </c>
      <c r="D14" s="27">
        <f>SUM(D2:D13)</f>
        <v>127743235.72000001</v>
      </c>
      <c r="E14" s="47">
        <f t="shared" si="2"/>
        <v>239.66</v>
      </c>
      <c r="F14" s="13">
        <f>SUM(F2:F13)</f>
        <v>41554</v>
      </c>
      <c r="G14" s="13">
        <f>SUM(G2:G13)</f>
        <v>12402965.079999998</v>
      </c>
      <c r="H14" s="15">
        <f t="shared" si="0"/>
        <v>298.48</v>
      </c>
      <c r="I14" s="18">
        <f>SUM(I2:I13)</f>
        <v>574565</v>
      </c>
      <c r="J14" s="18">
        <f>SUM(J2:J13)</f>
        <v>140146200.80000001</v>
      </c>
      <c r="K14" s="19">
        <f t="shared" si="1"/>
        <v>243.92</v>
      </c>
    </row>
    <row r="15" spans="1:11" ht="14.25" customHeight="1" x14ac:dyDescent="0.25">
      <c r="A15" s="4"/>
      <c r="B15" s="14" t="s">
        <v>10</v>
      </c>
      <c r="C15" s="27">
        <f>+C14/12</f>
        <v>44417.583333333336</v>
      </c>
      <c r="D15" s="27">
        <f>+D14/12</f>
        <v>10645269.643333334</v>
      </c>
      <c r="E15" s="47">
        <f t="shared" si="2"/>
        <v>239.66</v>
      </c>
      <c r="F15" s="13">
        <f>+F14/12</f>
        <v>3462.8333333333335</v>
      </c>
      <c r="G15" s="13">
        <f>+G14/12</f>
        <v>1033580.4233333332</v>
      </c>
      <c r="H15" s="15">
        <f t="shared" si="0"/>
        <v>298.48</v>
      </c>
      <c r="I15" s="18">
        <f>+I14/12</f>
        <v>47880.416666666664</v>
      </c>
      <c r="J15" s="18">
        <f>+J14/12</f>
        <v>11678850.066666668</v>
      </c>
      <c r="K15" s="19">
        <f t="shared" si="1"/>
        <v>243.92</v>
      </c>
    </row>
    <row r="16" spans="1:11" ht="14.25" customHeight="1" x14ac:dyDescent="0.25">
      <c r="A16" s="4"/>
      <c r="B16" s="1"/>
      <c r="C16" s="7"/>
      <c r="D16" s="7"/>
      <c r="E16" s="48"/>
      <c r="F16" s="9"/>
      <c r="G16" s="9"/>
      <c r="H16" s="5"/>
      <c r="I16" s="20"/>
      <c r="J16" s="20"/>
      <c r="K16" s="20"/>
    </row>
    <row r="17" spans="1:11" ht="14.25" customHeight="1" x14ac:dyDescent="0.25">
      <c r="A17" s="4"/>
      <c r="B17" s="1"/>
      <c r="C17" s="49"/>
      <c r="D17" s="6"/>
      <c r="E17" s="48"/>
      <c r="F17" s="6"/>
      <c r="G17" s="6"/>
      <c r="H17" s="5"/>
      <c r="I17" s="5"/>
      <c r="J17" s="5"/>
      <c r="K17" s="5"/>
    </row>
    <row r="18" spans="1:11" ht="14.25" customHeight="1" x14ac:dyDescent="0.25">
      <c r="A18" s="33" t="s">
        <v>15</v>
      </c>
      <c r="B18" s="10">
        <v>41275</v>
      </c>
      <c r="C18" s="25">
        <v>43452</v>
      </c>
      <c r="D18" s="26">
        <v>10594754.6</v>
      </c>
      <c r="E18" s="44">
        <f t="shared" si="2"/>
        <v>243.83</v>
      </c>
      <c r="F18" s="11">
        <v>3791</v>
      </c>
      <c r="G18" s="11">
        <v>1159634.18</v>
      </c>
      <c r="H18" s="12">
        <f t="shared" si="0"/>
        <v>305.89</v>
      </c>
      <c r="I18" s="16">
        <f>+C18+F18</f>
        <v>47243</v>
      </c>
      <c r="J18" s="16">
        <f>+D18+G18</f>
        <v>11754388.779999999</v>
      </c>
      <c r="K18" s="17">
        <f t="shared" ref="K18:K31" si="4">+ROUND(J18/I18,2)</f>
        <v>248.81</v>
      </c>
    </row>
    <row r="19" spans="1:11" ht="14.25" customHeight="1" x14ac:dyDescent="0.25">
      <c r="A19" s="4"/>
      <c r="B19" s="10">
        <v>41306</v>
      </c>
      <c r="C19" s="25">
        <v>45030</v>
      </c>
      <c r="D19" s="26">
        <v>11078960.185000001</v>
      </c>
      <c r="E19" s="44">
        <f t="shared" si="2"/>
        <v>246.04</v>
      </c>
      <c r="F19" s="11">
        <v>5452</v>
      </c>
      <c r="G19" s="11">
        <v>1676600.86</v>
      </c>
      <c r="H19" s="12">
        <f t="shared" si="0"/>
        <v>307.52</v>
      </c>
      <c r="I19" s="16">
        <f t="shared" ref="I19:J29" si="5">+C19+F19</f>
        <v>50482</v>
      </c>
      <c r="J19" s="16">
        <f t="shared" si="5"/>
        <v>12755561.045</v>
      </c>
      <c r="K19" s="17">
        <f t="shared" si="4"/>
        <v>252.68</v>
      </c>
    </row>
    <row r="20" spans="1:11" ht="14.25" customHeight="1" x14ac:dyDescent="0.25">
      <c r="A20" s="4"/>
      <c r="B20" s="10">
        <v>41334</v>
      </c>
      <c r="C20" s="25">
        <v>45999</v>
      </c>
      <c r="D20" s="26">
        <v>11312171.787</v>
      </c>
      <c r="E20" s="44">
        <f t="shared" si="2"/>
        <v>245.92</v>
      </c>
      <c r="F20" s="11">
        <v>4501</v>
      </c>
      <c r="G20" s="11">
        <v>1377839.18</v>
      </c>
      <c r="H20" s="12">
        <f t="shared" si="0"/>
        <v>306.12</v>
      </c>
      <c r="I20" s="16">
        <f t="shared" si="5"/>
        <v>50500</v>
      </c>
      <c r="J20" s="16">
        <f t="shared" si="5"/>
        <v>12690010.967</v>
      </c>
      <c r="K20" s="17">
        <f t="shared" si="4"/>
        <v>251.29</v>
      </c>
    </row>
    <row r="21" spans="1:11" ht="14.25" customHeight="1" x14ac:dyDescent="0.25">
      <c r="A21" s="4"/>
      <c r="B21" s="10">
        <v>41365</v>
      </c>
      <c r="C21" s="25">
        <v>46799</v>
      </c>
      <c r="D21" s="26">
        <v>11525658.8288</v>
      </c>
      <c r="E21" s="44">
        <f t="shared" si="2"/>
        <v>246.28</v>
      </c>
      <c r="F21" s="11">
        <v>4558</v>
      </c>
      <c r="G21" s="11">
        <v>1394936.85</v>
      </c>
      <c r="H21" s="12">
        <f t="shared" si="0"/>
        <v>306.04000000000002</v>
      </c>
      <c r="I21" s="16">
        <f t="shared" si="5"/>
        <v>51357</v>
      </c>
      <c r="J21" s="16">
        <f t="shared" si="5"/>
        <v>12920595.6788</v>
      </c>
      <c r="K21" s="17">
        <f t="shared" si="4"/>
        <v>251.58</v>
      </c>
    </row>
    <row r="22" spans="1:11" ht="14.25" customHeight="1" x14ac:dyDescent="0.25">
      <c r="A22" s="4"/>
      <c r="B22" s="10">
        <v>41395</v>
      </c>
      <c r="C22" s="25">
        <v>47227</v>
      </c>
      <c r="D22" s="26">
        <v>11669695.058800001</v>
      </c>
      <c r="E22" s="44">
        <f t="shared" si="2"/>
        <v>247.1</v>
      </c>
      <c r="F22" s="11">
        <v>4311</v>
      </c>
      <c r="G22" s="11">
        <v>1295256.57</v>
      </c>
      <c r="H22" s="12">
        <f t="shared" si="0"/>
        <v>300.45</v>
      </c>
      <c r="I22" s="16">
        <f t="shared" si="5"/>
        <v>51538</v>
      </c>
      <c r="J22" s="16">
        <f t="shared" si="5"/>
        <v>12964951.628800001</v>
      </c>
      <c r="K22" s="17">
        <f t="shared" si="4"/>
        <v>251.56</v>
      </c>
    </row>
    <row r="23" spans="1:11" ht="14.25" customHeight="1" x14ac:dyDescent="0.25">
      <c r="A23" s="4"/>
      <c r="B23" s="10">
        <v>41426</v>
      </c>
      <c r="C23" s="25">
        <v>47380</v>
      </c>
      <c r="D23" s="26">
        <v>11720719.788799999</v>
      </c>
      <c r="E23" s="44">
        <f t="shared" si="2"/>
        <v>247.38</v>
      </c>
      <c r="F23" s="11">
        <v>4115</v>
      </c>
      <c r="G23" s="11">
        <v>1244090.19</v>
      </c>
      <c r="H23" s="12">
        <f t="shared" si="0"/>
        <v>302.33</v>
      </c>
      <c r="I23" s="16">
        <f t="shared" si="5"/>
        <v>51495</v>
      </c>
      <c r="J23" s="16">
        <f t="shared" si="5"/>
        <v>12964809.978799999</v>
      </c>
      <c r="K23" s="17">
        <f t="shared" si="4"/>
        <v>251.77</v>
      </c>
    </row>
    <row r="24" spans="1:11" ht="14.25" customHeight="1" x14ac:dyDescent="0.25">
      <c r="A24" s="4"/>
      <c r="B24" s="10">
        <v>41456</v>
      </c>
      <c r="C24" s="25">
        <v>46612</v>
      </c>
      <c r="D24" s="26">
        <v>11535134.7048</v>
      </c>
      <c r="E24" s="44">
        <f t="shared" si="2"/>
        <v>247.47</v>
      </c>
      <c r="F24" s="11">
        <v>3634</v>
      </c>
      <c r="G24" s="11">
        <v>1090694.69</v>
      </c>
      <c r="H24" s="12">
        <f t="shared" si="0"/>
        <v>300.14</v>
      </c>
      <c r="I24" s="16">
        <f t="shared" si="5"/>
        <v>50246</v>
      </c>
      <c r="J24" s="16">
        <f t="shared" si="5"/>
        <v>12625829.3948</v>
      </c>
      <c r="K24" s="17">
        <f t="shared" si="4"/>
        <v>251.28</v>
      </c>
    </row>
    <row r="25" spans="1:11" ht="14.25" customHeight="1" x14ac:dyDescent="0.25">
      <c r="A25" s="4"/>
      <c r="B25" s="10">
        <v>41487</v>
      </c>
      <c r="C25" s="25">
        <v>46399</v>
      </c>
      <c r="D25" s="26">
        <v>11720938.487600001</v>
      </c>
      <c r="E25" s="44">
        <f t="shared" si="2"/>
        <v>252.61</v>
      </c>
      <c r="F25" s="11">
        <v>3907</v>
      </c>
      <c r="G25" s="11">
        <v>1179037.6499999999</v>
      </c>
      <c r="H25" s="12">
        <f t="shared" si="0"/>
        <v>301.77999999999997</v>
      </c>
      <c r="I25" s="16">
        <f t="shared" si="5"/>
        <v>50306</v>
      </c>
      <c r="J25" s="16">
        <f t="shared" si="5"/>
        <v>12899976.137600001</v>
      </c>
      <c r="K25" s="17">
        <f t="shared" si="4"/>
        <v>256.43</v>
      </c>
    </row>
    <row r="26" spans="1:11" ht="14.25" customHeight="1" x14ac:dyDescent="0.25">
      <c r="A26" s="4"/>
      <c r="B26" s="10">
        <v>41518</v>
      </c>
      <c r="C26" s="25">
        <v>46050</v>
      </c>
      <c r="D26" s="26">
        <v>11629477.227599999</v>
      </c>
      <c r="E26" s="44">
        <f t="shared" si="2"/>
        <v>252.54</v>
      </c>
      <c r="F26" s="11">
        <v>3553</v>
      </c>
      <c r="G26" s="11">
        <v>1096796.43</v>
      </c>
      <c r="H26" s="12">
        <f t="shared" si="0"/>
        <v>308.7</v>
      </c>
      <c r="I26" s="16">
        <f t="shared" si="5"/>
        <v>49603</v>
      </c>
      <c r="J26" s="16">
        <f t="shared" si="5"/>
        <v>12726273.657599999</v>
      </c>
      <c r="K26" s="17">
        <f t="shared" si="4"/>
        <v>256.56</v>
      </c>
    </row>
    <row r="27" spans="1:11" ht="14.25" customHeight="1" x14ac:dyDescent="0.25">
      <c r="A27" s="4"/>
      <c r="B27" s="10">
        <v>41548</v>
      </c>
      <c r="C27" s="25">
        <v>45909</v>
      </c>
      <c r="D27" s="26">
        <v>11597780.128</v>
      </c>
      <c r="E27" s="44">
        <f t="shared" si="2"/>
        <v>252.63</v>
      </c>
      <c r="F27" s="11">
        <v>4458</v>
      </c>
      <c r="G27" s="11">
        <v>1351349.22</v>
      </c>
      <c r="H27" s="12">
        <f t="shared" si="0"/>
        <v>303.13</v>
      </c>
      <c r="I27" s="16">
        <f t="shared" si="5"/>
        <v>50367</v>
      </c>
      <c r="J27" s="16">
        <f t="shared" si="5"/>
        <v>12949129.348000001</v>
      </c>
      <c r="K27" s="17">
        <f t="shared" si="4"/>
        <v>257.10000000000002</v>
      </c>
    </row>
    <row r="28" spans="1:11" ht="14.25" customHeight="1" x14ac:dyDescent="0.25">
      <c r="A28" s="4"/>
      <c r="B28" s="10">
        <v>41579</v>
      </c>
      <c r="C28" s="25">
        <v>46990</v>
      </c>
      <c r="D28" s="26">
        <v>11778590.588000001</v>
      </c>
      <c r="E28" s="44">
        <f t="shared" si="2"/>
        <v>250.66</v>
      </c>
      <c r="F28" s="11">
        <v>4760</v>
      </c>
      <c r="G28" s="11">
        <v>1439082.28</v>
      </c>
      <c r="H28" s="12">
        <f t="shared" si="0"/>
        <v>302.33</v>
      </c>
      <c r="I28" s="16">
        <f t="shared" si="5"/>
        <v>51750</v>
      </c>
      <c r="J28" s="16">
        <f t="shared" si="5"/>
        <v>13217672.868000001</v>
      </c>
      <c r="K28" s="17">
        <f t="shared" si="4"/>
        <v>255.41</v>
      </c>
    </row>
    <row r="29" spans="1:11" ht="14.25" customHeight="1" x14ac:dyDescent="0.25">
      <c r="A29" s="4"/>
      <c r="B29" s="10">
        <v>41609</v>
      </c>
      <c r="C29" s="25">
        <v>47799</v>
      </c>
      <c r="D29" s="26">
        <v>11966461.819</v>
      </c>
      <c r="E29" s="44">
        <f t="shared" si="2"/>
        <v>250.35</v>
      </c>
      <c r="F29" s="11">
        <v>5091</v>
      </c>
      <c r="G29" s="11">
        <v>1506772.86</v>
      </c>
      <c r="H29" s="12">
        <f t="shared" si="0"/>
        <v>295.97000000000003</v>
      </c>
      <c r="I29" s="16">
        <f t="shared" si="5"/>
        <v>52890</v>
      </c>
      <c r="J29" s="16">
        <f t="shared" si="5"/>
        <v>13473234.679</v>
      </c>
      <c r="K29" s="17">
        <f t="shared" si="4"/>
        <v>254.74</v>
      </c>
    </row>
    <row r="30" spans="1:11" ht="14.25" customHeight="1" x14ac:dyDescent="0.25">
      <c r="A30" s="4"/>
      <c r="B30" s="14" t="s">
        <v>9</v>
      </c>
      <c r="C30" s="27">
        <f>SUM(C18:C29)</f>
        <v>555646</v>
      </c>
      <c r="D30" s="27">
        <f>SUM(D18:D29)</f>
        <v>138130343.20339999</v>
      </c>
      <c r="E30" s="47">
        <f t="shared" si="2"/>
        <v>248.59</v>
      </c>
      <c r="F30" s="13">
        <f>SUM(F18:F29)</f>
        <v>52131</v>
      </c>
      <c r="G30" s="13">
        <f>SUM(G18:G29)</f>
        <v>15812090.959999999</v>
      </c>
      <c r="H30" s="41">
        <f t="shared" si="0"/>
        <v>303.31</v>
      </c>
      <c r="I30" s="18">
        <f>SUM(I18:I29)</f>
        <v>607777</v>
      </c>
      <c r="J30" s="18">
        <f>SUM(J18:J29)</f>
        <v>153942434.16339999</v>
      </c>
      <c r="K30" s="19">
        <f t="shared" si="4"/>
        <v>253.29</v>
      </c>
    </row>
    <row r="31" spans="1:11" ht="14.25" customHeight="1" x14ac:dyDescent="0.25">
      <c r="A31" s="4"/>
      <c r="B31" s="14" t="s">
        <v>10</v>
      </c>
      <c r="C31" s="27">
        <f>+C30/12</f>
        <v>46303.833333333336</v>
      </c>
      <c r="D31" s="27">
        <f>+D30/12</f>
        <v>11510861.933616666</v>
      </c>
      <c r="E31" s="47">
        <f t="shared" si="2"/>
        <v>248.59</v>
      </c>
      <c r="F31" s="13">
        <f>+F30/12</f>
        <v>4344.25</v>
      </c>
      <c r="G31" s="13">
        <f>+G30/12</f>
        <v>1317674.2466666666</v>
      </c>
      <c r="H31" s="15">
        <f t="shared" si="0"/>
        <v>303.31</v>
      </c>
      <c r="I31" s="18">
        <f>+I30/12</f>
        <v>50648.083333333336</v>
      </c>
      <c r="J31" s="18">
        <f>+J30/12</f>
        <v>12828536.180283332</v>
      </c>
      <c r="K31" s="19">
        <f t="shared" si="4"/>
        <v>253.29</v>
      </c>
    </row>
    <row r="32" spans="1:11" ht="14.25" customHeight="1" x14ac:dyDescent="0.25">
      <c r="A32" s="4"/>
      <c r="B32" s="1"/>
      <c r="C32" s="7"/>
      <c r="D32" s="7"/>
      <c r="E32" s="48"/>
      <c r="F32" s="9"/>
      <c r="G32" s="9"/>
      <c r="H32" s="5"/>
      <c r="I32" s="20"/>
      <c r="J32" s="20"/>
      <c r="K32" s="20"/>
    </row>
    <row r="33" spans="1:11" ht="38.25" customHeight="1" x14ac:dyDescent="0.25">
      <c r="A33" s="4"/>
      <c r="B33" s="1"/>
      <c r="C33" s="7"/>
      <c r="D33" s="6"/>
      <c r="E33" s="48"/>
      <c r="F33" s="6"/>
      <c r="G33" s="6"/>
      <c r="H33" s="5"/>
      <c r="I33" s="5"/>
      <c r="J33" s="5"/>
      <c r="K33" s="5"/>
    </row>
    <row r="34" spans="1:11" ht="14.25" customHeight="1" x14ac:dyDescent="0.25">
      <c r="A34" s="31" t="s">
        <v>16</v>
      </c>
      <c r="B34" s="10">
        <v>41640</v>
      </c>
      <c r="C34" s="26">
        <v>48205</v>
      </c>
      <c r="D34" s="26">
        <v>12050905.369000001</v>
      </c>
      <c r="E34" s="44">
        <f t="shared" si="2"/>
        <v>249.99</v>
      </c>
      <c r="F34" s="11">
        <v>5384</v>
      </c>
      <c r="G34" s="11">
        <v>1687242.58</v>
      </c>
      <c r="H34" s="12">
        <f t="shared" si="0"/>
        <v>313.38</v>
      </c>
      <c r="I34" s="16">
        <f t="shared" ref="I34:J45" si="6">+C34+F34</f>
        <v>53589</v>
      </c>
      <c r="J34" s="16">
        <f t="shared" si="6"/>
        <v>13738147.949000001</v>
      </c>
      <c r="K34" s="17">
        <f t="shared" ref="K34:K41" si="7">+ROUND(J34/I34,2)</f>
        <v>256.36</v>
      </c>
    </row>
    <row r="35" spans="1:11" ht="14.25" customHeight="1" x14ac:dyDescent="0.25">
      <c r="A35" s="4"/>
      <c r="B35" s="10">
        <v>41671</v>
      </c>
      <c r="C35" s="26">
        <v>49787</v>
      </c>
      <c r="D35" s="26">
        <v>12457989.389</v>
      </c>
      <c r="E35" s="44">
        <f t="shared" si="2"/>
        <v>250.23</v>
      </c>
      <c r="F35" s="11">
        <v>7434</v>
      </c>
      <c r="G35" s="11">
        <v>2329620.17</v>
      </c>
      <c r="H35" s="12">
        <f t="shared" si="0"/>
        <v>313.37</v>
      </c>
      <c r="I35" s="16">
        <f t="shared" si="6"/>
        <v>57221</v>
      </c>
      <c r="J35" s="16">
        <f t="shared" si="6"/>
        <v>14787609.559</v>
      </c>
      <c r="K35" s="17">
        <f t="shared" si="7"/>
        <v>258.43</v>
      </c>
    </row>
    <row r="36" spans="1:11" ht="14.25" customHeight="1" x14ac:dyDescent="0.25">
      <c r="A36" s="4"/>
      <c r="B36" s="10">
        <v>41699</v>
      </c>
      <c r="C36" s="26">
        <v>50556</v>
      </c>
      <c r="D36" s="26">
        <v>12637620.896</v>
      </c>
      <c r="E36" s="44">
        <f t="shared" si="2"/>
        <v>249.97</v>
      </c>
      <c r="F36" s="11">
        <v>5744</v>
      </c>
      <c r="G36" s="11">
        <v>1703513.63</v>
      </c>
      <c r="H36" s="12">
        <f t="shared" si="0"/>
        <v>296.57</v>
      </c>
      <c r="I36" s="16">
        <f t="shared" si="6"/>
        <v>56300</v>
      </c>
      <c r="J36" s="16">
        <f t="shared" si="6"/>
        <v>14341134.526000001</v>
      </c>
      <c r="K36" s="17">
        <f t="shared" si="7"/>
        <v>254.73</v>
      </c>
    </row>
    <row r="37" spans="1:11" ht="14.25" customHeight="1" x14ac:dyDescent="0.25">
      <c r="A37" s="4"/>
      <c r="B37" s="10">
        <v>41730</v>
      </c>
      <c r="C37" s="26">
        <v>51134</v>
      </c>
      <c r="D37" s="26">
        <v>12751722.4</v>
      </c>
      <c r="E37" s="44">
        <f t="shared" si="2"/>
        <v>249.38</v>
      </c>
      <c r="F37" s="11">
        <v>5625</v>
      </c>
      <c r="G37" s="11">
        <v>1683801.62</v>
      </c>
      <c r="H37" s="12">
        <f>+ROUND(G37/F37,2)</f>
        <v>299.33999999999997</v>
      </c>
      <c r="I37" s="16">
        <f t="shared" si="6"/>
        <v>56759</v>
      </c>
      <c r="J37" s="16">
        <f t="shared" si="6"/>
        <v>14435524.02</v>
      </c>
      <c r="K37" s="17">
        <f t="shared" si="7"/>
        <v>254.33</v>
      </c>
    </row>
    <row r="38" spans="1:11" ht="14.25" customHeight="1" x14ac:dyDescent="0.25">
      <c r="A38" s="4"/>
      <c r="B38" s="10">
        <v>41760</v>
      </c>
      <c r="C38" s="26">
        <v>51155</v>
      </c>
      <c r="D38" s="26">
        <v>12800168.6</v>
      </c>
      <c r="E38" s="44">
        <f t="shared" si="2"/>
        <v>250.22</v>
      </c>
      <c r="F38" s="11">
        <v>4872</v>
      </c>
      <c r="G38" s="11">
        <v>1448849.87</v>
      </c>
      <c r="H38" s="12">
        <f>+ROUND(G38/F38,2)</f>
        <v>297.38</v>
      </c>
      <c r="I38" s="16">
        <f t="shared" si="6"/>
        <v>56027</v>
      </c>
      <c r="J38" s="16">
        <f t="shared" si="6"/>
        <v>14249018.469999999</v>
      </c>
      <c r="K38" s="17">
        <f t="shared" si="7"/>
        <v>254.32</v>
      </c>
    </row>
    <row r="39" spans="1:11" ht="14.25" customHeight="1" x14ac:dyDescent="0.25">
      <c r="A39" s="4"/>
      <c r="B39" s="10">
        <v>41791</v>
      </c>
      <c r="C39" s="26">
        <v>51108</v>
      </c>
      <c r="D39" s="26">
        <v>12760705.199999999</v>
      </c>
      <c r="E39" s="44">
        <f t="shared" si="2"/>
        <v>249.68</v>
      </c>
      <c r="F39" s="11">
        <v>4674</v>
      </c>
      <c r="G39" s="11">
        <v>1368053.31</v>
      </c>
      <c r="H39" s="12">
        <f>+ROUND(G39/F39,2)</f>
        <v>292.69</v>
      </c>
      <c r="I39" s="16">
        <f t="shared" si="6"/>
        <v>55782</v>
      </c>
      <c r="J39" s="16">
        <f t="shared" si="6"/>
        <v>14128758.51</v>
      </c>
      <c r="K39" s="17">
        <f t="shared" si="7"/>
        <v>253.29</v>
      </c>
    </row>
    <row r="40" spans="1:11" ht="14.25" customHeight="1" x14ac:dyDescent="0.25">
      <c r="A40" s="4"/>
      <c r="B40" s="10">
        <v>41821</v>
      </c>
      <c r="C40" s="26">
        <v>50622</v>
      </c>
      <c r="D40" s="26">
        <v>12652205.199999999</v>
      </c>
      <c r="E40" s="44">
        <f t="shared" si="2"/>
        <v>249.93</v>
      </c>
      <c r="F40" s="11">
        <v>5341</v>
      </c>
      <c r="G40" s="11">
        <v>1734556.42</v>
      </c>
      <c r="H40" s="12">
        <f>+ROUND(G40/F40,2)</f>
        <v>324.76</v>
      </c>
      <c r="I40" s="16">
        <f t="shared" si="6"/>
        <v>55963</v>
      </c>
      <c r="J40" s="16">
        <f t="shared" si="6"/>
        <v>14386761.619999999</v>
      </c>
      <c r="K40" s="17">
        <f t="shared" si="7"/>
        <v>257.08</v>
      </c>
    </row>
    <row r="41" spans="1:11" ht="14.25" customHeight="1" x14ac:dyDescent="0.25">
      <c r="A41" s="4"/>
      <c r="B41" s="10">
        <v>41852</v>
      </c>
      <c r="C41" s="26">
        <v>49937</v>
      </c>
      <c r="D41" s="26">
        <v>12756893.886</v>
      </c>
      <c r="E41" s="44">
        <f>+ROUND(D41/C41,2)</f>
        <v>255.46</v>
      </c>
      <c r="F41" s="11">
        <v>4730</v>
      </c>
      <c r="G41" s="11">
        <v>1413692.02</v>
      </c>
      <c r="H41" s="12">
        <f>+ROUND(G41/F41,2)</f>
        <v>298.88</v>
      </c>
      <c r="I41" s="16">
        <f t="shared" si="6"/>
        <v>54667</v>
      </c>
      <c r="J41" s="16">
        <f t="shared" si="6"/>
        <v>14170585.905999999</v>
      </c>
      <c r="K41" s="17">
        <f t="shared" si="7"/>
        <v>259.22000000000003</v>
      </c>
    </row>
    <row r="42" spans="1:11" ht="14.25" customHeight="1" x14ac:dyDescent="0.25">
      <c r="A42" s="4"/>
      <c r="B42" s="10">
        <v>41883</v>
      </c>
      <c r="C42" s="26">
        <v>49546</v>
      </c>
      <c r="D42" s="26">
        <v>12901457.686000001</v>
      </c>
      <c r="E42" s="44">
        <f>+D42/C42</f>
        <v>260.39352694465748</v>
      </c>
      <c r="F42" s="11">
        <v>4222</v>
      </c>
      <c r="G42" s="11">
        <v>1264531.3600000001</v>
      </c>
      <c r="H42" s="43">
        <f>+G42/F42</f>
        <v>299.51003315963999</v>
      </c>
      <c r="I42" s="16">
        <f t="shared" si="6"/>
        <v>53768</v>
      </c>
      <c r="J42" s="16">
        <f t="shared" si="6"/>
        <v>14165989.046</v>
      </c>
      <c r="K42" s="45">
        <f>+J42/I42</f>
        <v>263.46505441898529</v>
      </c>
    </row>
    <row r="43" spans="1:11" ht="14.25" customHeight="1" x14ac:dyDescent="0.25">
      <c r="A43" s="4"/>
      <c r="B43" s="10">
        <v>41913</v>
      </c>
      <c r="C43" s="26">
        <v>49867</v>
      </c>
      <c r="D43" s="26">
        <v>13054175.056</v>
      </c>
      <c r="E43" s="44">
        <f>+D43/C43</f>
        <v>261.77983548238313</v>
      </c>
      <c r="F43" s="11">
        <v>5943</v>
      </c>
      <c r="G43" s="11">
        <v>1789136.92</v>
      </c>
      <c r="H43" s="43">
        <f>+G43/F43</f>
        <v>301.04945650344945</v>
      </c>
      <c r="I43" s="16">
        <f t="shared" si="6"/>
        <v>55810</v>
      </c>
      <c r="J43" s="16">
        <f t="shared" si="6"/>
        <v>14843311.976</v>
      </c>
      <c r="K43" s="45">
        <f>+J43/I43</f>
        <v>265.9615118437556</v>
      </c>
    </row>
    <row r="44" spans="1:11" ht="14.25" customHeight="1" x14ac:dyDescent="0.25">
      <c r="A44" s="4"/>
      <c r="B44" s="10">
        <v>41944</v>
      </c>
      <c r="C44" s="26">
        <v>51749</v>
      </c>
      <c r="D44" s="26">
        <v>13495248.535999998</v>
      </c>
      <c r="E44" s="44">
        <f>+D44/C44</f>
        <v>260.78278876886509</v>
      </c>
      <c r="F44" s="11">
        <v>5964</v>
      </c>
      <c r="G44" s="11">
        <v>1775793.77</v>
      </c>
      <c r="H44" s="43">
        <f>+G44/F44</f>
        <v>297.75214118041583</v>
      </c>
      <c r="I44" s="16">
        <f t="shared" si="6"/>
        <v>57713</v>
      </c>
      <c r="J44" s="16">
        <f t="shared" si="6"/>
        <v>15271042.305999998</v>
      </c>
      <c r="K44" s="45">
        <f>+J44/I44</f>
        <v>264.6031623031206</v>
      </c>
    </row>
    <row r="45" spans="1:11" ht="14.25" customHeight="1" x14ac:dyDescent="0.25">
      <c r="A45" s="4"/>
      <c r="B45" s="10">
        <v>41974</v>
      </c>
      <c r="C45" s="26">
        <v>52407</v>
      </c>
      <c r="D45" s="26">
        <v>13681328.516000001</v>
      </c>
      <c r="E45" s="44">
        <f>+D45/C45</f>
        <v>261.05918133073828</v>
      </c>
      <c r="F45" s="11">
        <v>6238</v>
      </c>
      <c r="G45" s="11">
        <v>1829495.15</v>
      </c>
      <c r="H45" s="43">
        <f>+G45/F45</f>
        <v>293.28232606604678</v>
      </c>
      <c r="I45" s="16">
        <f t="shared" si="6"/>
        <v>58645</v>
      </c>
      <c r="J45" s="16">
        <f t="shared" si="6"/>
        <v>15510823.666000001</v>
      </c>
      <c r="K45" s="45">
        <f>+J45/I45</f>
        <v>264.48671951573027</v>
      </c>
    </row>
    <row r="46" spans="1:11" s="40" customFormat="1" ht="14.25" customHeight="1" x14ac:dyDescent="0.25">
      <c r="A46" s="38"/>
      <c r="B46" s="14" t="s">
        <v>9</v>
      </c>
      <c r="C46" s="27">
        <f>SUM(C34:C45)</f>
        <v>606073</v>
      </c>
      <c r="D46" s="27">
        <f>SUM(D34:D45)</f>
        <v>154000420.734</v>
      </c>
      <c r="E46" s="47">
        <f>+ROUND(D46/C46,2)</f>
        <v>254.1</v>
      </c>
      <c r="F46" s="13">
        <f>SUM(F34:F45)</f>
        <v>66171</v>
      </c>
      <c r="G46" s="13">
        <f>SUM(G34:G45)</f>
        <v>20028286.82</v>
      </c>
      <c r="H46" s="15">
        <f>+ROUND(G46/F46,2)</f>
        <v>302.67</v>
      </c>
      <c r="I46" s="18">
        <f>SUM(I34:I45)</f>
        <v>672244</v>
      </c>
      <c r="J46" s="18">
        <f>SUM(J34:J45)</f>
        <v>174028707.55400002</v>
      </c>
      <c r="K46" s="19">
        <f>+ROUND(J46/I46,2)</f>
        <v>258.88</v>
      </c>
    </row>
    <row r="47" spans="1:11" s="40" customFormat="1" ht="14.25" customHeight="1" x14ac:dyDescent="0.25">
      <c r="A47" s="38"/>
      <c r="B47" s="14" t="s">
        <v>10</v>
      </c>
      <c r="C47" s="27">
        <f>+C46/12</f>
        <v>50506.083333333336</v>
      </c>
      <c r="D47" s="27">
        <f>+D46/12</f>
        <v>12833368.3945</v>
      </c>
      <c r="E47" s="47">
        <f>+ROUND(D47/C47,2)</f>
        <v>254.1</v>
      </c>
      <c r="F47" s="27">
        <f>+F46/12</f>
        <v>5514.25</v>
      </c>
      <c r="G47" s="27">
        <f>+G46/12</f>
        <v>1669023.9016666666</v>
      </c>
      <c r="H47" s="15">
        <f>+ROUND(G47/F47,2)</f>
        <v>302.67</v>
      </c>
      <c r="I47" s="39">
        <f>+I46/12</f>
        <v>56020.333333333336</v>
      </c>
      <c r="J47" s="39">
        <f>+J46/12</f>
        <v>14502392.296166668</v>
      </c>
      <c r="K47" s="19">
        <f>+ROUND(J47/I47,2)</f>
        <v>258.88</v>
      </c>
    </row>
    <row r="50" spans="1:11" x14ac:dyDescent="0.25">
      <c r="A50" s="31" t="s">
        <v>22</v>
      </c>
      <c r="B50" s="10">
        <v>42005</v>
      </c>
      <c r="C50" s="26">
        <v>52918</v>
      </c>
      <c r="D50" s="26">
        <v>13895982.304</v>
      </c>
      <c r="E50" s="44">
        <f>+D50/C50</f>
        <v>262.59462383310029</v>
      </c>
      <c r="F50" s="11">
        <v>5858</v>
      </c>
      <c r="G50" s="11">
        <v>1812222.88</v>
      </c>
      <c r="H50" s="43">
        <f>+G50/F50</f>
        <v>309.35863434619324</v>
      </c>
      <c r="I50" s="16">
        <f t="shared" ref="I50:J61" si="8">+C50+F50</f>
        <v>58776</v>
      </c>
      <c r="J50" s="16">
        <f t="shared" si="8"/>
        <v>15708205.184</v>
      </c>
      <c r="K50" s="45">
        <f t="shared" ref="K50:K58" si="9">+J50/I50</f>
        <v>267.2554305158568</v>
      </c>
    </row>
    <row r="51" spans="1:11" x14ac:dyDescent="0.25">
      <c r="A51" s="4"/>
      <c r="B51" s="10">
        <v>42036</v>
      </c>
      <c r="C51" s="26">
        <v>53783</v>
      </c>
      <c r="D51" s="26">
        <v>14220445.248</v>
      </c>
      <c r="E51" s="44">
        <f>+D51/C51</f>
        <v>264.40409140434707</v>
      </c>
      <c r="F51" s="11">
        <v>7415</v>
      </c>
      <c r="G51" s="11">
        <v>2265873.31</v>
      </c>
      <c r="H51" s="43">
        <f>+G51/F51</f>
        <v>305.57967768037764</v>
      </c>
      <c r="I51" s="16">
        <f t="shared" si="8"/>
        <v>61198</v>
      </c>
      <c r="J51" s="16">
        <f t="shared" si="8"/>
        <v>16486318.558</v>
      </c>
      <c r="K51" s="45">
        <f t="shared" si="9"/>
        <v>269.39309385927646</v>
      </c>
    </row>
    <row r="52" spans="1:11" x14ac:dyDescent="0.25">
      <c r="B52" s="57">
        <v>42064</v>
      </c>
      <c r="C52" s="54">
        <v>54371</v>
      </c>
      <c r="D52" s="54">
        <v>14381408</v>
      </c>
      <c r="E52" s="56">
        <f>ROUND(D52/C52,2)</f>
        <v>264.51</v>
      </c>
      <c r="F52" s="55">
        <v>6580</v>
      </c>
      <c r="G52" s="55">
        <v>1943389.49</v>
      </c>
      <c r="H52" s="53">
        <f>G52/F52</f>
        <v>295.34794680851064</v>
      </c>
      <c r="I52" s="16">
        <f t="shared" si="8"/>
        <v>60951</v>
      </c>
      <c r="J52" s="16">
        <f t="shared" si="8"/>
        <v>16324797.49</v>
      </c>
      <c r="K52" s="45">
        <f t="shared" si="9"/>
        <v>267.8347769519778</v>
      </c>
    </row>
    <row r="53" spans="1:11" x14ac:dyDescent="0.25">
      <c r="B53" s="57">
        <v>42095</v>
      </c>
      <c r="C53" s="54">
        <v>54710</v>
      </c>
      <c r="D53" s="54">
        <v>14515271</v>
      </c>
      <c r="E53" s="56">
        <f t="shared" ref="E53:E61" si="10">ROUND(D53/C53,2)</f>
        <v>265.31</v>
      </c>
      <c r="F53" s="55">
        <v>6277</v>
      </c>
      <c r="G53" s="55">
        <v>1841284.97</v>
      </c>
      <c r="H53" s="53">
        <f t="shared" ref="H53:H61" si="11">G53/F53</f>
        <v>293.33837342679624</v>
      </c>
      <c r="I53" s="16">
        <f t="shared" si="8"/>
        <v>60987</v>
      </c>
      <c r="J53" s="16">
        <f t="shared" si="8"/>
        <v>16356555.970000001</v>
      </c>
      <c r="K53" s="45">
        <f t="shared" si="9"/>
        <v>268.19741863019988</v>
      </c>
    </row>
    <row r="54" spans="1:11" x14ac:dyDescent="0.25">
      <c r="B54" s="57">
        <v>42125</v>
      </c>
      <c r="C54" s="54">
        <v>54625</v>
      </c>
      <c r="D54" s="54">
        <v>14524362</v>
      </c>
      <c r="E54" s="56">
        <f t="shared" si="10"/>
        <v>265.89</v>
      </c>
      <c r="F54" s="55">
        <v>5498</v>
      </c>
      <c r="G54" s="55">
        <v>1609332.35</v>
      </c>
      <c r="H54" s="53">
        <f t="shared" si="11"/>
        <v>292.71232266278651</v>
      </c>
      <c r="I54" s="16">
        <f t="shared" si="8"/>
        <v>60123</v>
      </c>
      <c r="J54" s="16">
        <f t="shared" si="8"/>
        <v>16133694.35</v>
      </c>
      <c r="K54" s="45">
        <f t="shared" si="9"/>
        <v>268.34479899539275</v>
      </c>
    </row>
    <row r="55" spans="1:11" x14ac:dyDescent="0.25">
      <c r="B55" s="57">
        <v>42156</v>
      </c>
      <c r="C55" s="54">
        <v>54245</v>
      </c>
      <c r="D55" s="54">
        <v>14421975</v>
      </c>
      <c r="E55" s="56">
        <f t="shared" si="10"/>
        <v>265.87</v>
      </c>
      <c r="F55" s="55">
        <v>5273</v>
      </c>
      <c r="G55" s="55">
        <v>1572268.99</v>
      </c>
      <c r="H55" s="53">
        <f t="shared" si="11"/>
        <v>298.17352361084772</v>
      </c>
      <c r="I55" s="16">
        <f t="shared" si="8"/>
        <v>59518</v>
      </c>
      <c r="J55" s="16">
        <f t="shared" si="8"/>
        <v>15994243.99</v>
      </c>
      <c r="K55" s="45">
        <f t="shared" si="9"/>
        <v>268.72952703383851</v>
      </c>
    </row>
    <row r="56" spans="1:11" x14ac:dyDescent="0.25">
      <c r="B56" s="57">
        <v>42186</v>
      </c>
      <c r="C56" s="54">
        <v>53582</v>
      </c>
      <c r="D56" s="54">
        <v>14241569</v>
      </c>
      <c r="E56" s="56">
        <f t="shared" si="10"/>
        <v>265.79000000000002</v>
      </c>
      <c r="F56" s="55">
        <v>5051</v>
      </c>
      <c r="G56" s="55">
        <v>1518399.91</v>
      </c>
      <c r="H56" s="53">
        <f t="shared" si="11"/>
        <v>300.61372203524053</v>
      </c>
      <c r="I56" s="16">
        <f t="shared" si="8"/>
        <v>58633</v>
      </c>
      <c r="J56" s="16">
        <f t="shared" si="8"/>
        <v>15759968.91</v>
      </c>
      <c r="K56" s="45">
        <f t="shared" si="9"/>
        <v>268.79008254737096</v>
      </c>
    </row>
    <row r="57" spans="1:11" x14ac:dyDescent="0.25">
      <c r="B57" s="57">
        <v>42217</v>
      </c>
      <c r="C57" s="54">
        <v>52875</v>
      </c>
      <c r="D57" s="54">
        <v>14199448</v>
      </c>
      <c r="E57" s="56">
        <f t="shared" si="10"/>
        <v>268.55</v>
      </c>
      <c r="F57" s="55">
        <v>4874</v>
      </c>
      <c r="G57" s="55">
        <v>1428105.72</v>
      </c>
      <c r="H57" s="53">
        <f t="shared" si="11"/>
        <v>293.00486663931065</v>
      </c>
      <c r="I57" s="16">
        <f t="shared" si="8"/>
        <v>57749</v>
      </c>
      <c r="J57" s="16">
        <f t="shared" si="8"/>
        <v>15627553.720000001</v>
      </c>
      <c r="K57" s="45">
        <f t="shared" si="9"/>
        <v>270.61167673899115</v>
      </c>
    </row>
    <row r="58" spans="1:11" x14ac:dyDescent="0.25">
      <c r="B58" s="57">
        <v>42248</v>
      </c>
      <c r="C58" s="54">
        <v>52105</v>
      </c>
      <c r="D58" s="54">
        <v>13981703</v>
      </c>
      <c r="E58" s="56">
        <f t="shared" si="10"/>
        <v>268.33999999999997</v>
      </c>
      <c r="F58" s="55">
        <v>4547</v>
      </c>
      <c r="G58" s="55">
        <v>1359577.8</v>
      </c>
      <c r="H58" s="53">
        <f t="shared" si="11"/>
        <v>299.00545414559053</v>
      </c>
      <c r="I58" s="16">
        <f t="shared" si="8"/>
        <v>56652</v>
      </c>
      <c r="J58" s="16">
        <f t="shared" si="8"/>
        <v>15341280.800000001</v>
      </c>
      <c r="K58" s="45">
        <f t="shared" si="9"/>
        <v>270.79857374849962</v>
      </c>
    </row>
    <row r="59" spans="1:11" x14ac:dyDescent="0.25">
      <c r="B59" s="60">
        <v>42278</v>
      </c>
      <c r="C59" s="61">
        <v>52970</v>
      </c>
      <c r="D59" s="61">
        <v>14265620.050000001</v>
      </c>
      <c r="E59" s="62">
        <f t="shared" si="10"/>
        <v>269.32</v>
      </c>
      <c r="F59" s="63">
        <v>6161</v>
      </c>
      <c r="G59" s="63">
        <v>1831053.51</v>
      </c>
      <c r="H59" s="64">
        <f t="shared" si="11"/>
        <v>297.20069956175945</v>
      </c>
      <c r="I59" s="65">
        <f t="shared" si="8"/>
        <v>59131</v>
      </c>
      <c r="J59" s="65">
        <v>16096674</v>
      </c>
      <c r="K59" s="66">
        <v>272.22000000000003</v>
      </c>
    </row>
    <row r="60" spans="1:11" x14ac:dyDescent="0.25">
      <c r="B60" s="60">
        <v>42309</v>
      </c>
      <c r="C60" s="61">
        <v>54024</v>
      </c>
      <c r="D60" s="61">
        <v>14370132.09</v>
      </c>
      <c r="E60" s="62">
        <f t="shared" si="10"/>
        <v>266</v>
      </c>
      <c r="F60" s="63">
        <v>5903</v>
      </c>
      <c r="G60" s="63">
        <v>1740739.6</v>
      </c>
      <c r="H60" s="64">
        <f t="shared" si="11"/>
        <v>294.89066576317128</v>
      </c>
      <c r="I60" s="65">
        <f t="shared" si="8"/>
        <v>59927</v>
      </c>
      <c r="J60" s="65">
        <v>16110872</v>
      </c>
      <c r="K60" s="66">
        <v>268.83999999999997</v>
      </c>
    </row>
    <row r="61" spans="1:11" x14ac:dyDescent="0.25">
      <c r="B61" s="60">
        <v>42339</v>
      </c>
      <c r="C61" s="61">
        <v>54121</v>
      </c>
      <c r="D61" s="61">
        <v>14392141.470000001</v>
      </c>
      <c r="E61" s="62">
        <f t="shared" si="10"/>
        <v>265.93</v>
      </c>
      <c r="F61" s="63">
        <v>6229</v>
      </c>
      <c r="G61" s="63">
        <v>1808973.46</v>
      </c>
      <c r="H61" s="64">
        <f t="shared" si="11"/>
        <v>290.41153636217689</v>
      </c>
      <c r="I61" s="65">
        <f t="shared" si="8"/>
        <v>60350</v>
      </c>
      <c r="J61" s="65">
        <v>16201114</v>
      </c>
      <c r="K61" s="66">
        <v>268.45</v>
      </c>
    </row>
    <row r="62" spans="1:11" x14ac:dyDescent="0.25">
      <c r="B62" s="14" t="s">
        <v>9</v>
      </c>
      <c r="C62" s="27">
        <f>SUM(C50:C61)</f>
        <v>644329</v>
      </c>
      <c r="D62" s="27">
        <f>SUM(D50:D61)</f>
        <v>171410057.162</v>
      </c>
      <c r="E62" s="47">
        <f>+ROUND(D62/C62,2)</f>
        <v>266.02999999999997</v>
      </c>
      <c r="F62" s="13">
        <f>SUM(F50:F61)</f>
        <v>69666</v>
      </c>
      <c r="G62" s="13">
        <f>SUM(G50:G61)</f>
        <v>20731221.990000006</v>
      </c>
      <c r="H62" s="15">
        <f>+ROUND(G62/F62,2)</f>
        <v>297.58</v>
      </c>
      <c r="I62" s="18">
        <f>SUM(I50:I61)</f>
        <v>713995</v>
      </c>
      <c r="J62" s="18">
        <f>SUM(J50:J61)</f>
        <v>192141278.972</v>
      </c>
      <c r="K62" s="19">
        <f>+ROUND(J62/I62,2)</f>
        <v>269.11</v>
      </c>
    </row>
    <row r="63" spans="1:11" x14ac:dyDescent="0.25">
      <c r="B63" s="14" t="s">
        <v>10</v>
      </c>
      <c r="C63" s="27">
        <f>+C62/12</f>
        <v>53694.083333333336</v>
      </c>
      <c r="D63" s="27">
        <f>+D62/12</f>
        <v>14284171.430166667</v>
      </c>
      <c r="E63" s="47">
        <f>+ROUND(D63/C63,2)</f>
        <v>266.02999999999997</v>
      </c>
      <c r="F63" s="27">
        <f>+F62/12</f>
        <v>5805.5</v>
      </c>
      <c r="G63" s="27">
        <f>+G62/12</f>
        <v>1727601.8325000005</v>
      </c>
      <c r="H63" s="15">
        <f>+ROUND(G63/F63,2)</f>
        <v>297.58</v>
      </c>
      <c r="I63" s="39">
        <f>+I62/12</f>
        <v>59499.583333333336</v>
      </c>
      <c r="J63" s="39">
        <f>+J62/12</f>
        <v>16011773.247666666</v>
      </c>
      <c r="K63" s="19">
        <f>+ROUND(J63/I63,2)</f>
        <v>269.11</v>
      </c>
    </row>
    <row r="66" spans="1:11" x14ac:dyDescent="0.25">
      <c r="A66" s="31" t="s">
        <v>23</v>
      </c>
      <c r="B66" s="10">
        <v>42370</v>
      </c>
      <c r="C66" s="26">
        <v>55937</v>
      </c>
      <c r="D66" s="26">
        <v>14732366.9</v>
      </c>
      <c r="E66" s="44">
        <v>263.37</v>
      </c>
      <c r="F66" s="11">
        <v>6252</v>
      </c>
      <c r="G66" s="11">
        <v>1963746.23</v>
      </c>
      <c r="H66" s="43">
        <v>314.10000000000002</v>
      </c>
      <c r="I66" s="16">
        <v>62189</v>
      </c>
      <c r="J66" s="16">
        <v>16696113</v>
      </c>
      <c r="K66" s="45">
        <v>268.47000000000003</v>
      </c>
    </row>
    <row r="67" spans="1:11" x14ac:dyDescent="0.25">
      <c r="A67" s="4"/>
      <c r="B67" s="10">
        <v>42401</v>
      </c>
      <c r="C67" s="26">
        <v>56396</v>
      </c>
      <c r="D67" s="26">
        <v>15301227.25</v>
      </c>
      <c r="E67" s="44">
        <v>271.32</v>
      </c>
      <c r="F67" s="11">
        <v>8273</v>
      </c>
      <c r="G67" s="11">
        <v>2604088.81</v>
      </c>
      <c r="H67" s="43">
        <v>314.77</v>
      </c>
      <c r="I67" s="16">
        <v>64669</v>
      </c>
      <c r="J67" s="16">
        <v>17905316</v>
      </c>
      <c r="K67" s="45">
        <v>276.88</v>
      </c>
    </row>
    <row r="68" spans="1:11" x14ac:dyDescent="0.25">
      <c r="B68" s="57">
        <v>42430</v>
      </c>
      <c r="C68" s="54">
        <v>55676</v>
      </c>
      <c r="D68" s="54">
        <v>15559178.810000001</v>
      </c>
      <c r="E68" s="56">
        <v>279.459</v>
      </c>
      <c r="F68" s="55">
        <v>7109</v>
      </c>
      <c r="G68" s="55">
        <v>2182607.69</v>
      </c>
      <c r="H68" s="53">
        <v>307.02</v>
      </c>
      <c r="I68" s="16">
        <v>62785</v>
      </c>
      <c r="J68" s="16">
        <v>17741786.5</v>
      </c>
      <c r="K68" s="45">
        <v>282.58</v>
      </c>
    </row>
    <row r="69" spans="1:11" x14ac:dyDescent="0.25">
      <c r="B69" s="57">
        <v>42461</v>
      </c>
      <c r="C69" s="54">
        <v>55383</v>
      </c>
      <c r="D69" s="54">
        <v>15542796.76</v>
      </c>
      <c r="E69" s="56">
        <v>280.642</v>
      </c>
      <c r="F69" s="55">
        <v>6128</v>
      </c>
      <c r="G69" s="55">
        <v>1833585.39</v>
      </c>
      <c r="H69" s="53">
        <v>299.214</v>
      </c>
      <c r="I69" s="16">
        <v>61511</v>
      </c>
      <c r="J69" s="16">
        <v>17376382.149999999</v>
      </c>
      <c r="K69" s="45">
        <v>282.49200000000002</v>
      </c>
    </row>
    <row r="70" spans="1:11" x14ac:dyDescent="0.25">
      <c r="B70" s="57">
        <v>42491</v>
      </c>
      <c r="C70" s="54">
        <v>54882</v>
      </c>
      <c r="D70" s="54">
        <v>15496471.220000001</v>
      </c>
      <c r="E70" s="56">
        <v>282.35899999999998</v>
      </c>
      <c r="F70" s="55">
        <v>5184</v>
      </c>
      <c r="G70" s="55">
        <v>1540728.54</v>
      </c>
      <c r="H70" s="53">
        <v>297.20800000000003</v>
      </c>
      <c r="I70" s="16">
        <v>60066</v>
      </c>
      <c r="J70" s="16">
        <v>17037200</v>
      </c>
      <c r="K70" s="45">
        <v>283.64</v>
      </c>
    </row>
    <row r="71" spans="1:11" x14ac:dyDescent="0.25">
      <c r="B71" s="57">
        <v>42522</v>
      </c>
      <c r="C71" s="54">
        <v>54070</v>
      </c>
      <c r="D71" s="54">
        <v>15270716.460000001</v>
      </c>
      <c r="E71" s="56">
        <v>282.42</v>
      </c>
      <c r="F71" s="55">
        <v>4946</v>
      </c>
      <c r="G71" s="55">
        <v>1521623.62</v>
      </c>
      <c r="H71" s="53">
        <v>307.64999999999998</v>
      </c>
      <c r="I71" s="16">
        <v>59016</v>
      </c>
      <c r="J71" s="16">
        <v>16792340</v>
      </c>
      <c r="K71" s="45">
        <v>284.54000000000002</v>
      </c>
    </row>
    <row r="72" spans="1:11" x14ac:dyDescent="0.25">
      <c r="B72" s="57">
        <v>42552</v>
      </c>
      <c r="C72" s="54">
        <v>53193</v>
      </c>
      <c r="D72" s="54">
        <v>15030036.6</v>
      </c>
      <c r="E72" s="56">
        <v>282.56</v>
      </c>
      <c r="F72" s="55">
        <v>5098</v>
      </c>
      <c r="G72" s="55">
        <v>1533451.56</v>
      </c>
      <c r="H72" s="53">
        <v>300.79000000000002</v>
      </c>
      <c r="I72" s="16">
        <v>58291</v>
      </c>
      <c r="J72" s="16">
        <v>16563488.16</v>
      </c>
      <c r="K72" s="45">
        <v>284.14999999999998</v>
      </c>
    </row>
    <row r="73" spans="1:11" x14ac:dyDescent="0.25">
      <c r="B73" s="57">
        <v>42583</v>
      </c>
      <c r="C73" s="54">
        <v>52087</v>
      </c>
      <c r="D73" s="54">
        <v>14710921.640000001</v>
      </c>
      <c r="E73" s="56">
        <v>282.43</v>
      </c>
      <c r="F73" s="55">
        <v>4184</v>
      </c>
      <c r="G73" s="55">
        <v>1229129.83</v>
      </c>
      <c r="H73" s="53">
        <v>293.77</v>
      </c>
      <c r="I73" s="16">
        <v>56271</v>
      </c>
      <c r="J73" s="16">
        <v>15940052</v>
      </c>
      <c r="K73" s="45">
        <v>283.27</v>
      </c>
    </row>
    <row r="74" spans="1:11" x14ac:dyDescent="0.25">
      <c r="B74" s="57">
        <v>42614</v>
      </c>
      <c r="C74" s="54">
        <v>51470</v>
      </c>
      <c r="D74" s="54">
        <v>14605997.140000001</v>
      </c>
      <c r="E74" s="56">
        <v>283.77999999999997</v>
      </c>
      <c r="F74" s="55">
        <v>4293</v>
      </c>
      <c r="G74" s="55">
        <v>1320308.45</v>
      </c>
      <c r="H74" s="53">
        <v>307.55</v>
      </c>
      <c r="I74" s="16">
        <v>55763</v>
      </c>
      <c r="J74" s="16">
        <v>15926305</v>
      </c>
      <c r="K74" s="45">
        <v>285.61</v>
      </c>
    </row>
    <row r="75" spans="1:11" x14ac:dyDescent="0.25">
      <c r="B75" s="60">
        <v>42644</v>
      </c>
      <c r="C75" s="61">
        <v>51060</v>
      </c>
      <c r="D75" s="61">
        <v>14515270</v>
      </c>
      <c r="E75" s="62">
        <v>284.27999999999997</v>
      </c>
      <c r="F75" s="63">
        <v>5288</v>
      </c>
      <c r="G75" s="63">
        <v>1593147.85</v>
      </c>
      <c r="H75" s="64">
        <v>301.27999999999997</v>
      </c>
      <c r="I75" s="65">
        <v>56348</v>
      </c>
      <c r="J75" s="65">
        <v>16108418</v>
      </c>
      <c r="K75" s="66">
        <v>285.87</v>
      </c>
    </row>
    <row r="76" spans="1:11" x14ac:dyDescent="0.25">
      <c r="B76" s="60">
        <v>42675</v>
      </c>
      <c r="C76" s="61">
        <v>60541</v>
      </c>
      <c r="D76" s="61">
        <v>15688129.390000001</v>
      </c>
      <c r="E76" s="62">
        <v>259.13</v>
      </c>
      <c r="F76" s="63">
        <v>5554</v>
      </c>
      <c r="G76" s="63">
        <v>1688894.37</v>
      </c>
      <c r="H76" s="64">
        <v>304.08999999999997</v>
      </c>
      <c r="I76" s="65">
        <v>66095</v>
      </c>
      <c r="J76" s="65">
        <v>17377023.760000002</v>
      </c>
      <c r="K76" s="66">
        <v>262.91000000000003</v>
      </c>
    </row>
    <row r="77" spans="1:11" x14ac:dyDescent="0.25">
      <c r="B77" s="60">
        <v>42705</v>
      </c>
      <c r="C77" s="61">
        <v>53233</v>
      </c>
      <c r="D77" s="61">
        <v>15169828.289999999</v>
      </c>
      <c r="E77" s="62">
        <v>284.97000000000003</v>
      </c>
      <c r="F77" s="63">
        <v>6611</v>
      </c>
      <c r="G77" s="63">
        <v>1940547.84</v>
      </c>
      <c r="H77" s="64">
        <v>293.52999999999997</v>
      </c>
      <c r="I77" s="65">
        <v>59844</v>
      </c>
      <c r="J77" s="65">
        <v>17110376</v>
      </c>
      <c r="K77" s="66">
        <v>285.92</v>
      </c>
    </row>
    <row r="78" spans="1:11" x14ac:dyDescent="0.25">
      <c r="B78" s="14" t="s">
        <v>9</v>
      </c>
      <c r="C78" s="27">
        <f>SUM(C66:C77)</f>
        <v>653928</v>
      </c>
      <c r="D78" s="27">
        <f>SUM(D66:D77)</f>
        <v>181622940.46000001</v>
      </c>
      <c r="E78" s="47">
        <v>278.06</v>
      </c>
      <c r="F78" s="13">
        <f>SUM(F66:F77)</f>
        <v>68920</v>
      </c>
      <c r="G78" s="13">
        <f>SUM(G66:G77)</f>
        <v>20951860.180000003</v>
      </c>
      <c r="H78" s="67">
        <v>303.41000000000003</v>
      </c>
      <c r="I78" s="18">
        <f>SUM(I66:I77)</f>
        <v>722848</v>
      </c>
      <c r="J78" s="18">
        <f>SUM(J66:J77)</f>
        <v>202574800.56999999</v>
      </c>
      <c r="K78" s="68">
        <v>280.52999999999997</v>
      </c>
    </row>
    <row r="79" spans="1:11" x14ac:dyDescent="0.25">
      <c r="B79" s="14" t="s">
        <v>10</v>
      </c>
      <c r="C79" s="27">
        <v>54494</v>
      </c>
      <c r="D79" s="27">
        <v>15135245</v>
      </c>
      <c r="E79" s="47">
        <v>278.06</v>
      </c>
      <c r="F79" s="75">
        <v>5743</v>
      </c>
      <c r="G79" s="75">
        <v>1745988</v>
      </c>
      <c r="H79" s="15">
        <v>303.41000000000003</v>
      </c>
      <c r="I79" s="39">
        <v>60237</v>
      </c>
      <c r="J79" s="39">
        <v>16881233</v>
      </c>
      <c r="K79" s="19">
        <v>280.52999999999997</v>
      </c>
    </row>
    <row r="82" spans="1:11" x14ac:dyDescent="0.25">
      <c r="A82" s="31" t="s">
        <v>24</v>
      </c>
      <c r="B82" s="10">
        <v>42736</v>
      </c>
      <c r="C82" s="26">
        <v>52640</v>
      </c>
      <c r="D82" s="26">
        <v>14944636.630000001</v>
      </c>
      <c r="E82" s="44">
        <v>283.89999999999998</v>
      </c>
      <c r="F82" s="11">
        <v>5963</v>
      </c>
      <c r="G82" s="11">
        <v>1829639.87</v>
      </c>
      <c r="H82" s="43">
        <v>306.83</v>
      </c>
      <c r="I82" s="16">
        <v>58603</v>
      </c>
      <c r="J82" s="16">
        <v>16774276.5</v>
      </c>
      <c r="K82" s="45">
        <v>286.24</v>
      </c>
    </row>
    <row r="83" spans="1:11" x14ac:dyDescent="0.25">
      <c r="A83" s="4"/>
      <c r="B83" s="10">
        <v>42767</v>
      </c>
      <c r="C83" s="26">
        <v>53605</v>
      </c>
      <c r="D83" s="26">
        <v>15257749.67</v>
      </c>
      <c r="E83" s="44">
        <v>284.63</v>
      </c>
      <c r="F83" s="11">
        <v>7400</v>
      </c>
      <c r="G83" s="11">
        <v>2318681.29</v>
      </c>
      <c r="H83" s="43">
        <v>313.33999999999997</v>
      </c>
      <c r="I83" s="16">
        <v>61005</v>
      </c>
      <c r="J83" s="16">
        <v>17576430.960000001</v>
      </c>
      <c r="K83" s="45">
        <v>288.11</v>
      </c>
    </row>
    <row r="84" spans="1:11" x14ac:dyDescent="0.25">
      <c r="B84" s="57">
        <v>42795</v>
      </c>
      <c r="C84" s="54">
        <v>54697</v>
      </c>
      <c r="D84" s="54">
        <v>15505402.48</v>
      </c>
      <c r="E84" s="56">
        <v>283.48</v>
      </c>
      <c r="F84" s="55">
        <v>7366</v>
      </c>
      <c r="G84" s="55">
        <v>2253031.9500000002</v>
      </c>
      <c r="H84" s="53">
        <v>305.87</v>
      </c>
      <c r="I84" s="16">
        <v>62063</v>
      </c>
      <c r="J84" s="16">
        <v>17758434.43</v>
      </c>
      <c r="K84" s="45">
        <v>286.14</v>
      </c>
    </row>
    <row r="85" spans="1:11" x14ac:dyDescent="0.25">
      <c r="B85" s="57">
        <v>42826</v>
      </c>
      <c r="C85" s="54">
        <v>54764</v>
      </c>
      <c r="D85" s="54">
        <v>15438717</v>
      </c>
      <c r="E85" s="56">
        <v>281.91000000000003</v>
      </c>
      <c r="F85" s="55">
        <v>6223</v>
      </c>
      <c r="G85" s="55">
        <v>1887100</v>
      </c>
      <c r="H85" s="53">
        <v>303.25</v>
      </c>
      <c r="I85" s="16">
        <f t="shared" ref="I85:J90" si="12">SUM(C85,F85)</f>
        <v>60987</v>
      </c>
      <c r="J85" s="16">
        <f t="shared" si="12"/>
        <v>17325817</v>
      </c>
      <c r="K85" s="45">
        <v>284.10000000000002</v>
      </c>
    </row>
    <row r="86" spans="1:11" x14ac:dyDescent="0.25">
      <c r="B86" s="57">
        <v>42856</v>
      </c>
      <c r="C86" s="54">
        <v>54265</v>
      </c>
      <c r="D86" s="54">
        <v>15274089</v>
      </c>
      <c r="E86" s="56">
        <v>281.5</v>
      </c>
      <c r="F86" s="55">
        <v>4924</v>
      </c>
      <c r="G86" s="55">
        <v>1491986</v>
      </c>
      <c r="H86" s="53">
        <v>303</v>
      </c>
      <c r="I86" s="16">
        <f t="shared" si="12"/>
        <v>59189</v>
      </c>
      <c r="J86" s="16">
        <f t="shared" si="12"/>
        <v>16766075</v>
      </c>
      <c r="K86" s="45">
        <v>283.3</v>
      </c>
    </row>
    <row r="87" spans="1:11" x14ac:dyDescent="0.25">
      <c r="B87" s="57">
        <v>42887</v>
      </c>
      <c r="C87" s="54">
        <v>53558</v>
      </c>
      <c r="D87" s="54">
        <v>15109156</v>
      </c>
      <c r="E87" s="56">
        <v>282.11</v>
      </c>
      <c r="F87" s="55">
        <v>4932</v>
      </c>
      <c r="G87" s="55">
        <v>1550381</v>
      </c>
      <c r="H87" s="53">
        <v>314.35000000000002</v>
      </c>
      <c r="I87" s="16">
        <f>SUM(C87,F87)</f>
        <v>58490</v>
      </c>
      <c r="J87" s="16">
        <f t="shared" si="12"/>
        <v>16659537</v>
      </c>
      <c r="K87" s="45">
        <v>284.83</v>
      </c>
    </row>
    <row r="88" spans="1:11" x14ac:dyDescent="0.25">
      <c r="B88" s="57">
        <v>42917</v>
      </c>
      <c r="C88" s="54">
        <v>51823</v>
      </c>
      <c r="D88" s="54">
        <v>14510428.6</v>
      </c>
      <c r="E88" s="56">
        <f>D88/C88</f>
        <v>279.99978002045424</v>
      </c>
      <c r="F88" s="55">
        <v>4786</v>
      </c>
      <c r="G88" s="55">
        <v>1434423.99</v>
      </c>
      <c r="H88" s="53">
        <f>G88/F88</f>
        <v>299.71249268700376</v>
      </c>
      <c r="I88" s="16">
        <f t="shared" ref="I88:I92" si="13">C88+F88</f>
        <v>56609</v>
      </c>
      <c r="J88" s="16">
        <f t="shared" si="12"/>
        <v>15944852.59</v>
      </c>
      <c r="K88" s="45">
        <f t="shared" ref="K88:K93" si="14">J88/I88</f>
        <v>281.66638856012293</v>
      </c>
    </row>
    <row r="89" spans="1:11" x14ac:dyDescent="0.25">
      <c r="B89" s="57">
        <v>42948</v>
      </c>
      <c r="C89" s="54">
        <v>50899</v>
      </c>
      <c r="D89" s="54">
        <v>14566309.1</v>
      </c>
      <c r="E89" s="56">
        <f>D89/C89</f>
        <v>286.18065384388689</v>
      </c>
      <c r="F89" s="55">
        <v>4307</v>
      </c>
      <c r="G89" s="55">
        <v>1293650.3700000001</v>
      </c>
      <c r="H89" s="53">
        <f>G89/F89</f>
        <v>300.35996517297423</v>
      </c>
      <c r="I89" s="16">
        <f t="shared" si="13"/>
        <v>55206</v>
      </c>
      <c r="J89" s="16">
        <f t="shared" si="12"/>
        <v>15859959.469999999</v>
      </c>
      <c r="K89" s="45">
        <f t="shared" si="14"/>
        <v>287.28687950585078</v>
      </c>
    </row>
    <row r="90" spans="1:11" x14ac:dyDescent="0.25">
      <c r="B90" s="57">
        <v>42979</v>
      </c>
      <c r="C90" s="54">
        <v>50104</v>
      </c>
      <c r="D90" s="54">
        <v>14290257.6</v>
      </c>
      <c r="E90" s="56">
        <f>D90/C90</f>
        <v>285.21191122465274</v>
      </c>
      <c r="F90" s="55">
        <v>4386</v>
      </c>
      <c r="G90" s="55">
        <v>1386959.97</v>
      </c>
      <c r="H90" s="53">
        <f>G90/F90</f>
        <v>316.22434336525305</v>
      </c>
      <c r="I90" s="16">
        <f t="shared" si="13"/>
        <v>54490</v>
      </c>
      <c r="J90" s="16">
        <f t="shared" si="12"/>
        <v>15677217.57</v>
      </c>
      <c r="K90" s="45">
        <f t="shared" si="14"/>
        <v>287.70815874472379</v>
      </c>
    </row>
    <row r="91" spans="1:11" x14ac:dyDescent="0.25">
      <c r="B91" s="60">
        <v>43009</v>
      </c>
      <c r="C91" s="54">
        <v>49812</v>
      </c>
      <c r="D91" s="54">
        <v>14208803</v>
      </c>
      <c r="E91" s="56">
        <f>D91/C91</f>
        <v>285.24859471613269</v>
      </c>
      <c r="F91" s="55">
        <v>5785</v>
      </c>
      <c r="G91" s="55">
        <v>1795724.04</v>
      </c>
      <c r="H91" s="53">
        <f>G91/F91</f>
        <v>310.41037856525497</v>
      </c>
      <c r="I91" s="16">
        <f t="shared" si="13"/>
        <v>55597</v>
      </c>
      <c r="J91" s="16">
        <f>SUM(D91,G91)</f>
        <v>16004527.039999999</v>
      </c>
      <c r="K91" s="45">
        <f t="shared" si="14"/>
        <v>287.8667381333525</v>
      </c>
    </row>
    <row r="92" spans="1:11" x14ac:dyDescent="0.25">
      <c r="B92" s="60">
        <v>43040</v>
      </c>
      <c r="C92" s="61">
        <v>50839</v>
      </c>
      <c r="D92" s="61">
        <v>14345079.02</v>
      </c>
      <c r="E92" s="62">
        <v>282.17</v>
      </c>
      <c r="F92" s="55">
        <v>5736</v>
      </c>
      <c r="G92" s="53">
        <v>1744725.32</v>
      </c>
      <c r="H92" s="53">
        <v>304.17</v>
      </c>
      <c r="I92" s="16">
        <f t="shared" si="13"/>
        <v>56575</v>
      </c>
      <c r="J92" s="16">
        <f>SUM(D92,G92)</f>
        <v>16089804.34</v>
      </c>
      <c r="K92" s="45">
        <f t="shared" si="14"/>
        <v>284.39777887759612</v>
      </c>
    </row>
    <row r="93" spans="1:11" x14ac:dyDescent="0.25">
      <c r="B93" s="60">
        <v>43070</v>
      </c>
      <c r="C93" s="61">
        <v>51179</v>
      </c>
      <c r="D93" s="61">
        <v>14381635.119999999</v>
      </c>
      <c r="E93" s="62">
        <v>281.01</v>
      </c>
      <c r="F93" s="55">
        <v>6112</v>
      </c>
      <c r="G93" s="53">
        <v>1808047.32</v>
      </c>
      <c r="H93" s="53">
        <v>295.82</v>
      </c>
      <c r="I93" s="16">
        <f>C93+F93</f>
        <v>57291</v>
      </c>
      <c r="J93" s="16">
        <f>SUM(D93,G93)</f>
        <v>16189682.439999999</v>
      </c>
      <c r="K93" s="45">
        <f t="shared" si="14"/>
        <v>282.58683632682272</v>
      </c>
    </row>
    <row r="94" spans="1:11" x14ac:dyDescent="0.25">
      <c r="B94" s="14" t="s">
        <v>9</v>
      </c>
      <c r="C94" s="27">
        <f>SUM(C82:C91)</f>
        <v>526167</v>
      </c>
      <c r="D94" s="27">
        <f>SUM(D82:D91)</f>
        <v>149105549.07999998</v>
      </c>
      <c r="E94" s="47">
        <f>D94/C94</f>
        <v>283.38065496315807</v>
      </c>
      <c r="F94" s="13">
        <f>SUM(F82:F91)</f>
        <v>56072</v>
      </c>
      <c r="G94" s="13">
        <f>SUM(G82:G91)</f>
        <v>17241578.48</v>
      </c>
      <c r="H94" s="67">
        <f>G94/F94</f>
        <v>307.48998573262946</v>
      </c>
      <c r="I94" s="18"/>
      <c r="J94" s="18">
        <f>SUM(J82:J93)</f>
        <v>198626614.33999997</v>
      </c>
      <c r="K94" s="68"/>
    </row>
    <row r="95" spans="1:11" x14ac:dyDescent="0.25">
      <c r="B95" s="84" t="s">
        <v>10</v>
      </c>
      <c r="C95" s="85">
        <f>AVERAGE(C82:C93)</f>
        <v>52348.75</v>
      </c>
      <c r="D95" s="85">
        <f t="shared" ref="D95:K95" si="15">AVERAGE(D82:D93)</f>
        <v>14819355.268333333</v>
      </c>
      <c r="E95" s="85">
        <f t="shared" si="15"/>
        <v>283.11257831709389</v>
      </c>
      <c r="F95" s="85">
        <f t="shared" si="15"/>
        <v>5660</v>
      </c>
      <c r="G95" s="85">
        <f t="shared" si="15"/>
        <v>1732862.5933333335</v>
      </c>
      <c r="H95" s="85">
        <f t="shared" si="15"/>
        <v>306.11143164920719</v>
      </c>
      <c r="I95" s="85">
        <f>AVERAGE(I82:I93)</f>
        <v>58008.75</v>
      </c>
      <c r="J95" s="85">
        <f>AVERAGE(J82:J94)</f>
        <v>30557940.667692304</v>
      </c>
      <c r="K95" s="85">
        <f t="shared" si="15"/>
        <v>285.3527316790391</v>
      </c>
    </row>
    <row r="96" spans="1:11" x14ac:dyDescent="0.25">
      <c r="B96" s="50"/>
      <c r="C96" s="51"/>
      <c r="D96" s="51"/>
      <c r="E96" s="104"/>
      <c r="F96" s="105"/>
      <c r="G96" s="105"/>
      <c r="H96" s="106"/>
      <c r="I96" s="51"/>
      <c r="J96" s="51"/>
      <c r="K96" s="107"/>
    </row>
    <row r="97" spans="1:11" x14ac:dyDescent="0.25">
      <c r="B97" s="50"/>
      <c r="C97" s="51"/>
      <c r="D97" s="51"/>
      <c r="E97" s="104"/>
      <c r="F97" s="105"/>
      <c r="G97" s="105"/>
      <c r="H97" s="106"/>
      <c r="I97" s="51"/>
      <c r="J97" s="51"/>
      <c r="K97" s="107"/>
    </row>
    <row r="98" spans="1:11" x14ac:dyDescent="0.25">
      <c r="A98" s="31" t="s">
        <v>27</v>
      </c>
      <c r="B98" s="108">
        <v>43101</v>
      </c>
      <c r="C98" s="109">
        <v>50437</v>
      </c>
      <c r="D98" s="109">
        <v>14226374.77</v>
      </c>
      <c r="E98" s="110">
        <v>282.06</v>
      </c>
      <c r="F98" s="111">
        <v>5482</v>
      </c>
      <c r="G98" s="111">
        <v>1732933.8</v>
      </c>
      <c r="H98" s="112">
        <v>316.11</v>
      </c>
      <c r="I98" s="113">
        <f>C98+F98</f>
        <v>55919</v>
      </c>
      <c r="J98" s="113">
        <f>D98+G98</f>
        <v>15959308.57</v>
      </c>
      <c r="K98" s="114">
        <f>J98/I98</f>
        <v>285.40046442175287</v>
      </c>
    </row>
    <row r="99" spans="1:11" x14ac:dyDescent="0.25">
      <c r="A99" s="4"/>
      <c r="B99" s="10">
        <v>43132</v>
      </c>
      <c r="C99" s="54">
        <v>50862</v>
      </c>
      <c r="D99" s="54">
        <v>14453968.74</v>
      </c>
      <c r="E99" s="56">
        <v>284.18</v>
      </c>
      <c r="F99" s="55">
        <v>7573</v>
      </c>
      <c r="G99" s="55">
        <v>2394870.0299999998</v>
      </c>
      <c r="H99" s="53">
        <v>316.24</v>
      </c>
      <c r="I99" s="16">
        <f t="shared" ref="I99:I107" si="16">C99+F99</f>
        <v>58435</v>
      </c>
      <c r="J99" s="16">
        <f t="shared" ref="J99:J109" si="17">D99+G99</f>
        <v>16848838.77</v>
      </c>
      <c r="K99" s="45">
        <f t="shared" ref="K99:K107" si="18">J99/I99</f>
        <v>288.33470984854966</v>
      </c>
    </row>
    <row r="100" spans="1:11" x14ac:dyDescent="0.25">
      <c r="B100" s="57">
        <v>43160</v>
      </c>
      <c r="C100" s="54">
        <v>50531</v>
      </c>
      <c r="D100" s="54">
        <v>14335337.890000001</v>
      </c>
      <c r="E100" s="56">
        <v>283.69</v>
      </c>
      <c r="F100" s="55">
        <v>5642</v>
      </c>
      <c r="G100" s="55">
        <v>1733899.8</v>
      </c>
      <c r="H100" s="53">
        <v>307.32</v>
      </c>
      <c r="I100" s="16">
        <f t="shared" si="16"/>
        <v>56173</v>
      </c>
      <c r="J100" s="16">
        <f t="shared" si="17"/>
        <v>16069237.690000001</v>
      </c>
      <c r="K100" s="45">
        <f t="shared" si="18"/>
        <v>286.06693055382482</v>
      </c>
    </row>
    <row r="101" spans="1:11" x14ac:dyDescent="0.25">
      <c r="B101" s="57">
        <v>43191</v>
      </c>
      <c r="C101" s="54">
        <v>50437</v>
      </c>
      <c r="D101" s="54">
        <v>14335714.310000001</v>
      </c>
      <c r="E101" s="56">
        <v>284.23</v>
      </c>
      <c r="F101" s="55">
        <v>6044</v>
      </c>
      <c r="G101" s="55">
        <v>1920646.42</v>
      </c>
      <c r="H101" s="53">
        <v>317.77999999999997</v>
      </c>
      <c r="I101" s="16">
        <f t="shared" si="16"/>
        <v>56481</v>
      </c>
      <c r="J101" s="16">
        <f t="shared" si="17"/>
        <v>16256360.73</v>
      </c>
      <c r="K101" s="45">
        <f t="shared" si="18"/>
        <v>287.81998778350243</v>
      </c>
    </row>
    <row r="102" spans="1:11" x14ac:dyDescent="0.25">
      <c r="B102" s="57">
        <v>43221</v>
      </c>
      <c r="C102" s="54">
        <v>49919</v>
      </c>
      <c r="D102" s="54">
        <v>14205738.380000001</v>
      </c>
      <c r="E102" s="56">
        <v>284.58</v>
      </c>
      <c r="F102" s="55">
        <v>4940</v>
      </c>
      <c r="G102" s="55">
        <v>1489522</v>
      </c>
      <c r="H102" s="53">
        <v>301.52</v>
      </c>
      <c r="I102" s="16">
        <f t="shared" si="16"/>
        <v>54859</v>
      </c>
      <c r="J102" s="16">
        <f t="shared" si="17"/>
        <v>15695260.380000001</v>
      </c>
      <c r="K102" s="45">
        <f t="shared" si="18"/>
        <v>286.10183160465925</v>
      </c>
    </row>
    <row r="103" spans="1:11" x14ac:dyDescent="0.25">
      <c r="B103" s="57">
        <v>43252</v>
      </c>
      <c r="C103" s="54">
        <v>52916</v>
      </c>
      <c r="D103" s="54">
        <v>18101883.940000001</v>
      </c>
      <c r="E103" s="56">
        <v>342.09</v>
      </c>
      <c r="F103" s="55">
        <v>4854</v>
      </c>
      <c r="G103" s="55">
        <v>1577678.66</v>
      </c>
      <c r="H103" s="53">
        <v>325.02999999999997</v>
      </c>
      <c r="I103" s="16">
        <f t="shared" si="16"/>
        <v>57770</v>
      </c>
      <c r="J103" s="16">
        <f t="shared" si="17"/>
        <v>19679562.600000001</v>
      </c>
      <c r="K103" s="45">
        <f t="shared" si="18"/>
        <v>340.65367145577289</v>
      </c>
    </row>
    <row r="104" spans="1:11" x14ac:dyDescent="0.25">
      <c r="B104" s="57">
        <v>43282</v>
      </c>
      <c r="C104" s="54">
        <v>53319</v>
      </c>
      <c r="D104" s="54">
        <v>18217672.640000001</v>
      </c>
      <c r="E104" s="56">
        <v>341.67</v>
      </c>
      <c r="F104" s="55">
        <v>4415</v>
      </c>
      <c r="G104" s="55">
        <v>1499922.06</v>
      </c>
      <c r="H104" s="53">
        <v>339.73</v>
      </c>
      <c r="I104" s="16">
        <f t="shared" si="16"/>
        <v>57734</v>
      </c>
      <c r="J104" s="16">
        <f t="shared" si="17"/>
        <v>19717594.699999999</v>
      </c>
      <c r="K104" s="45">
        <f t="shared" si="18"/>
        <v>341.5248328541241</v>
      </c>
    </row>
    <row r="105" spans="1:11" x14ac:dyDescent="0.25">
      <c r="B105" s="57">
        <v>43313</v>
      </c>
      <c r="C105" s="54">
        <v>53698</v>
      </c>
      <c r="D105" s="54">
        <v>18934630.710000001</v>
      </c>
      <c r="E105" s="56">
        <v>352.61</v>
      </c>
      <c r="F105" s="55">
        <v>4424</v>
      </c>
      <c r="G105" s="55">
        <v>1577763.64</v>
      </c>
      <c r="H105" s="53">
        <v>356.64</v>
      </c>
      <c r="I105" s="16">
        <f t="shared" si="16"/>
        <v>58122</v>
      </c>
      <c r="J105" s="16">
        <f t="shared" si="17"/>
        <v>20512394.350000001</v>
      </c>
      <c r="K105" s="45">
        <f t="shared" si="18"/>
        <v>352.91962337841096</v>
      </c>
    </row>
    <row r="106" spans="1:11" x14ac:dyDescent="0.25">
      <c r="B106" s="57">
        <v>43344</v>
      </c>
      <c r="C106" s="54">
        <v>54058</v>
      </c>
      <c r="D106" s="61">
        <v>19152926.23</v>
      </c>
      <c r="E106" s="56">
        <v>354.3</v>
      </c>
      <c r="F106" s="55">
        <v>5116</v>
      </c>
      <c r="G106" s="55">
        <v>2029521.48</v>
      </c>
      <c r="H106" s="53">
        <v>396.7</v>
      </c>
      <c r="I106" s="16">
        <f t="shared" si="16"/>
        <v>59174</v>
      </c>
      <c r="J106" s="16">
        <f t="shared" si="17"/>
        <v>21182447.710000001</v>
      </c>
      <c r="K106" s="45">
        <f t="shared" si="18"/>
        <v>357.96883276438979</v>
      </c>
    </row>
    <row r="107" spans="1:11" x14ac:dyDescent="0.25">
      <c r="B107" s="60">
        <v>43374</v>
      </c>
      <c r="C107" s="54">
        <v>54368</v>
      </c>
      <c r="D107" s="61">
        <v>19331420.280000001</v>
      </c>
      <c r="E107" s="56">
        <v>355.57</v>
      </c>
      <c r="F107" s="55">
        <v>5157</v>
      </c>
      <c r="G107" s="55">
        <v>1944068.21</v>
      </c>
      <c r="H107" s="53">
        <v>376.98</v>
      </c>
      <c r="I107" s="16">
        <f t="shared" si="16"/>
        <v>59525</v>
      </c>
      <c r="J107" s="16">
        <f t="shared" si="17"/>
        <v>21275488.490000002</v>
      </c>
      <c r="K107" s="45">
        <f t="shared" si="18"/>
        <v>357.42105821083584</v>
      </c>
    </row>
    <row r="108" spans="1:11" x14ac:dyDescent="0.25">
      <c r="B108" s="60">
        <v>43405</v>
      </c>
      <c r="C108" s="61">
        <v>56197</v>
      </c>
      <c r="D108" s="61">
        <v>19899117.489999998</v>
      </c>
      <c r="E108" s="62">
        <v>354.1</v>
      </c>
      <c r="F108" s="55">
        <v>5709</v>
      </c>
      <c r="G108" s="55">
        <v>2111371.4</v>
      </c>
      <c r="H108" s="53">
        <v>369.83</v>
      </c>
      <c r="I108" s="16">
        <f>C108+F108</f>
        <v>61906</v>
      </c>
      <c r="J108" s="16">
        <f t="shared" si="17"/>
        <v>22010488.889999997</v>
      </c>
      <c r="K108" s="45">
        <f>J108/I108</f>
        <v>355.54694036119275</v>
      </c>
    </row>
    <row r="109" spans="1:11" x14ac:dyDescent="0.25">
      <c r="B109" s="60">
        <v>43435</v>
      </c>
      <c r="C109" s="61">
        <v>57136</v>
      </c>
      <c r="D109" s="61">
        <v>20152638.02</v>
      </c>
      <c r="E109" s="62">
        <f>D109/C109</f>
        <v>352.71349096891629</v>
      </c>
      <c r="F109" s="55">
        <v>6206</v>
      </c>
      <c r="G109" s="55">
        <v>2129193.9700000002</v>
      </c>
      <c r="H109" s="53">
        <f>G109/F109</f>
        <v>343.08636319690623</v>
      </c>
      <c r="I109" s="16">
        <f>C109+F109</f>
        <v>63342</v>
      </c>
      <c r="J109" s="16">
        <f t="shared" si="17"/>
        <v>22281831.989999998</v>
      </c>
      <c r="K109" s="45">
        <f>J109/I109</f>
        <v>351.77026285876667</v>
      </c>
    </row>
    <row r="110" spans="1:11" x14ac:dyDescent="0.25">
      <c r="B110" s="14" t="s">
        <v>9</v>
      </c>
      <c r="C110" s="27"/>
      <c r="D110" s="27"/>
      <c r="E110" s="47"/>
      <c r="F110" s="55"/>
      <c r="G110" s="55"/>
      <c r="H110" s="53"/>
      <c r="I110" s="18"/>
      <c r="J110" s="18">
        <f>SUM(J98:J109)</f>
        <v>227488814.87000003</v>
      </c>
      <c r="K110" s="68"/>
    </row>
    <row r="111" spans="1:11" x14ac:dyDescent="0.25">
      <c r="B111" s="84" t="s">
        <v>10</v>
      </c>
      <c r="C111" s="85">
        <f>AVERAGE(C98:C109)</f>
        <v>52823.166666666664</v>
      </c>
      <c r="D111" s="85">
        <f>AVERAGE(D98:D109)</f>
        <v>17112285.283333335</v>
      </c>
      <c r="E111" s="89">
        <f>AVERAGE(E98:E109)</f>
        <v>322.64945758074305</v>
      </c>
      <c r="F111" s="100">
        <f>AVERAGE(F98:F109)</f>
        <v>5463.5</v>
      </c>
      <c r="G111" s="100">
        <f>AVERAGE(G98:G109)</f>
        <v>1845115.9558333333</v>
      </c>
      <c r="H111" s="101">
        <f>G111/F111</f>
        <v>337.71684009029622</v>
      </c>
      <c r="I111" s="102">
        <f>AVERAGE(I98:I109)</f>
        <v>58286.666666666664</v>
      </c>
      <c r="J111" s="102">
        <f>AVERAGE(J98:J110)</f>
        <v>34998279.210769236</v>
      </c>
      <c r="K111" s="103">
        <f>AVERAGE(K98:K109)</f>
        <v>324.29409550798187</v>
      </c>
    </row>
    <row r="112" spans="1:11" x14ac:dyDescent="0.25">
      <c r="B112" s="50"/>
      <c r="C112" s="51"/>
      <c r="D112" s="51"/>
      <c r="E112" s="104"/>
      <c r="F112" s="105"/>
      <c r="G112" s="105"/>
      <c r="H112" s="106"/>
      <c r="I112" s="51"/>
      <c r="J112" s="51"/>
      <c r="K112" s="107"/>
    </row>
    <row r="113" spans="1:11" x14ac:dyDescent="0.25">
      <c r="B113" s="50"/>
      <c r="C113" s="51"/>
      <c r="D113" s="51"/>
      <c r="E113" s="104"/>
      <c r="F113" s="105"/>
      <c r="G113" s="105"/>
      <c r="H113" s="106"/>
      <c r="I113" s="51"/>
      <c r="J113" s="51"/>
      <c r="K113" s="107"/>
    </row>
    <row r="114" spans="1:11" x14ac:dyDescent="0.25">
      <c r="A114" s="31" t="s">
        <v>34</v>
      </c>
      <c r="B114" s="115">
        <v>43466</v>
      </c>
      <c r="C114" s="87">
        <v>56090</v>
      </c>
      <c r="D114" s="87">
        <v>19792684.73</v>
      </c>
      <c r="E114" s="88">
        <v>355.12</v>
      </c>
      <c r="F114" s="111">
        <v>5360</v>
      </c>
      <c r="G114" s="111">
        <v>1914680.42</v>
      </c>
      <c r="H114" s="112">
        <f>G114/F114</f>
        <v>357.21649626865673</v>
      </c>
      <c r="I114" s="116">
        <f>C114+F114</f>
        <v>61450</v>
      </c>
      <c r="J114" s="116">
        <f>D114+G114</f>
        <v>21707365.149999999</v>
      </c>
      <c r="K114" s="117">
        <f>J114/I114</f>
        <v>353.25248413344178</v>
      </c>
    </row>
    <row r="115" spans="1:11" x14ac:dyDescent="0.25">
      <c r="B115" s="115">
        <v>43497</v>
      </c>
      <c r="C115" s="87">
        <v>57988</v>
      </c>
      <c r="D115" s="87">
        <v>20689980.18</v>
      </c>
      <c r="E115" s="88">
        <v>356.8</v>
      </c>
      <c r="F115" s="111">
        <v>7065</v>
      </c>
      <c r="G115" s="111">
        <v>2573350.52</v>
      </c>
      <c r="H115" s="112">
        <v>364.24</v>
      </c>
      <c r="I115" s="116">
        <f t="shared" ref="I115:I121" si="19">C115+F115</f>
        <v>65053</v>
      </c>
      <c r="J115" s="116">
        <f t="shared" ref="J115:J121" si="20">D115+G115</f>
        <v>23263330.699999999</v>
      </c>
      <c r="K115" s="117">
        <f t="shared" ref="K115:K121" si="21">J115/I115</f>
        <v>357.60580910949534</v>
      </c>
    </row>
    <row r="116" spans="1:11" x14ac:dyDescent="0.25">
      <c r="B116" s="60">
        <v>43525</v>
      </c>
      <c r="C116" s="87">
        <v>58536</v>
      </c>
      <c r="D116" s="87">
        <v>20749740.699999999</v>
      </c>
      <c r="E116" s="88">
        <v>354.48</v>
      </c>
      <c r="F116" s="55">
        <v>5637</v>
      </c>
      <c r="G116" s="55">
        <v>2008463.15</v>
      </c>
      <c r="H116" s="53">
        <v>356.3</v>
      </c>
      <c r="I116" s="116">
        <f t="shared" si="19"/>
        <v>64173</v>
      </c>
      <c r="J116" s="116">
        <f t="shared" si="20"/>
        <v>22758203.849999998</v>
      </c>
      <c r="K116" s="117">
        <f t="shared" si="21"/>
        <v>354.63830349212282</v>
      </c>
    </row>
    <row r="117" spans="1:11" x14ac:dyDescent="0.25">
      <c r="B117" s="60">
        <v>43556</v>
      </c>
      <c r="C117" s="87">
        <v>58674</v>
      </c>
      <c r="D117" s="87">
        <v>20735420.199999999</v>
      </c>
      <c r="E117" s="88">
        <v>353.4</v>
      </c>
      <c r="F117" s="55">
        <v>5086</v>
      </c>
      <c r="G117" s="55">
        <v>1775750.27</v>
      </c>
      <c r="H117" s="53">
        <v>349.14</v>
      </c>
      <c r="I117" s="116">
        <f t="shared" si="19"/>
        <v>63760</v>
      </c>
      <c r="J117" s="116">
        <f t="shared" si="20"/>
        <v>22511170.469999999</v>
      </c>
      <c r="K117" s="117">
        <f t="shared" si="21"/>
        <v>353.06101740903387</v>
      </c>
    </row>
    <row r="118" spans="1:11" x14ac:dyDescent="0.25">
      <c r="B118" s="115">
        <v>43586</v>
      </c>
      <c r="C118" s="87">
        <v>58661</v>
      </c>
      <c r="D118" s="87">
        <v>20655881.920000002</v>
      </c>
      <c r="E118" s="88">
        <f>D118/C118</f>
        <v>352.12290823545459</v>
      </c>
      <c r="F118" s="55">
        <v>4557</v>
      </c>
      <c r="G118" s="55">
        <v>1604062.98</v>
      </c>
      <c r="H118" s="53">
        <f>G118/F118</f>
        <v>351.99977616853192</v>
      </c>
      <c r="I118" s="116">
        <f t="shared" si="19"/>
        <v>63218</v>
      </c>
      <c r="J118" s="116">
        <f t="shared" si="20"/>
        <v>22259944.900000002</v>
      </c>
      <c r="K118" s="117">
        <f t="shared" si="21"/>
        <v>352.11403239583666</v>
      </c>
    </row>
    <row r="119" spans="1:11" x14ac:dyDescent="0.25">
      <c r="B119" s="115">
        <v>43617</v>
      </c>
      <c r="C119" s="87">
        <v>58080</v>
      </c>
      <c r="D119" s="87">
        <v>20350688.649999999</v>
      </c>
      <c r="E119" s="88">
        <f t="shared" ref="E119:E121" si="22">D119/C119</f>
        <v>350.39064480027548</v>
      </c>
      <c r="F119" s="55">
        <v>4705</v>
      </c>
      <c r="G119" s="55">
        <v>1635554.37</v>
      </c>
      <c r="H119" s="53">
        <f t="shared" ref="H119:H121" si="23">G119/F119</f>
        <v>347.62048246546232</v>
      </c>
      <c r="I119" s="116">
        <f t="shared" si="19"/>
        <v>62785</v>
      </c>
      <c r="J119" s="116">
        <f t="shared" si="20"/>
        <v>21986243.02</v>
      </c>
      <c r="K119" s="117">
        <f t="shared" si="21"/>
        <v>350.18305359560406</v>
      </c>
    </row>
    <row r="120" spans="1:11" x14ac:dyDescent="0.25">
      <c r="B120" s="60">
        <v>43647</v>
      </c>
      <c r="C120" s="87">
        <v>57081</v>
      </c>
      <c r="D120" s="87">
        <v>19963973.050000001</v>
      </c>
      <c r="E120" s="88">
        <f t="shared" si="22"/>
        <v>349.74813072651148</v>
      </c>
      <c r="F120" s="55">
        <v>4023</v>
      </c>
      <c r="G120" s="55">
        <v>1376886.84</v>
      </c>
      <c r="H120" s="53">
        <f t="shared" si="23"/>
        <v>342.25375093214024</v>
      </c>
      <c r="I120" s="116">
        <f t="shared" si="19"/>
        <v>61104</v>
      </c>
      <c r="J120" s="116">
        <f t="shared" si="20"/>
        <v>21340859.890000001</v>
      </c>
      <c r="K120" s="117">
        <f t="shared" si="21"/>
        <v>349.25471147551718</v>
      </c>
    </row>
    <row r="121" spans="1:11" x14ac:dyDescent="0.25">
      <c r="B121" s="60">
        <v>43678</v>
      </c>
      <c r="C121" s="87">
        <v>57159</v>
      </c>
      <c r="D121" s="87">
        <v>20674735.059999999</v>
      </c>
      <c r="E121" s="88">
        <f t="shared" si="22"/>
        <v>361.70568169492117</v>
      </c>
      <c r="F121" s="55">
        <v>4321</v>
      </c>
      <c r="G121" s="55">
        <v>1538957.9</v>
      </c>
      <c r="H121" s="53">
        <f t="shared" si="23"/>
        <v>356.15781069196942</v>
      </c>
      <c r="I121" s="116">
        <f t="shared" si="19"/>
        <v>61480</v>
      </c>
      <c r="J121" s="116">
        <f t="shared" si="20"/>
        <v>22213692.959999997</v>
      </c>
      <c r="K121" s="117">
        <f t="shared" si="21"/>
        <v>361.31576057254387</v>
      </c>
    </row>
    <row r="122" spans="1:11" x14ac:dyDescent="0.25">
      <c r="B122" s="60"/>
      <c r="C122" s="85"/>
      <c r="D122" s="85"/>
      <c r="E122" s="85"/>
      <c r="F122" s="55"/>
      <c r="G122" s="55"/>
      <c r="H122" s="53"/>
      <c r="I122" s="18"/>
      <c r="J122" s="18"/>
      <c r="K122" s="68"/>
    </row>
    <row r="123" spans="1:11" x14ac:dyDescent="0.25">
      <c r="B123" s="60"/>
      <c r="C123" s="85"/>
      <c r="D123" s="85"/>
      <c r="E123" s="85"/>
      <c r="F123" s="55"/>
      <c r="G123" s="55"/>
      <c r="H123" s="53"/>
      <c r="I123" s="16"/>
      <c r="J123" s="16"/>
      <c r="K123" s="45"/>
    </row>
    <row r="124" spans="1:11" x14ac:dyDescent="0.25">
      <c r="B124" s="60"/>
      <c r="C124" s="85"/>
      <c r="D124" s="85"/>
      <c r="E124" s="85"/>
      <c r="F124" s="55"/>
      <c r="G124" s="55"/>
      <c r="H124" s="53"/>
      <c r="I124" s="18"/>
      <c r="J124" s="18"/>
      <c r="K124" s="68"/>
    </row>
    <row r="125" spans="1:11" x14ac:dyDescent="0.25">
      <c r="B125" s="60"/>
      <c r="C125" s="85"/>
      <c r="D125" s="85"/>
      <c r="E125" s="85"/>
      <c r="F125" s="55"/>
      <c r="G125" s="55"/>
      <c r="H125" s="53"/>
      <c r="I125" s="16"/>
      <c r="J125" s="16"/>
      <c r="K125" s="45"/>
    </row>
    <row r="126" spans="1:11" hidden="1" x14ac:dyDescent="0.25">
      <c r="F126" s="55"/>
      <c r="G126" s="55"/>
      <c r="H126" s="53"/>
      <c r="I126" s="18"/>
      <c r="J126" s="18"/>
      <c r="K126" s="68"/>
    </row>
    <row r="127" spans="1:11" hidden="1" x14ac:dyDescent="0.25">
      <c r="F127" s="55" t="s">
        <v>29</v>
      </c>
      <c r="G127" s="55">
        <v>22390854.02</v>
      </c>
      <c r="H127" s="53">
        <v>22838671.712400001</v>
      </c>
      <c r="I127" s="16"/>
      <c r="J127" s="16"/>
      <c r="K127" s="45"/>
    </row>
    <row r="128" spans="1:11" hidden="1" x14ac:dyDescent="0.25">
      <c r="F128" s="55"/>
      <c r="G128" s="55">
        <f>G127/12</f>
        <v>1865904.5016666667</v>
      </c>
      <c r="H128" s="53">
        <f>H127/12</f>
        <v>1903222.6427</v>
      </c>
      <c r="I128" s="18"/>
      <c r="J128" s="18"/>
      <c r="K128" s="68"/>
    </row>
    <row r="129" spans="2:11" hidden="1" x14ac:dyDescent="0.25">
      <c r="E129" s="42" t="s">
        <v>30</v>
      </c>
      <c r="F129" s="55">
        <f>57954+F111</f>
        <v>63417.5</v>
      </c>
      <c r="G129" s="55"/>
      <c r="H129" s="53"/>
      <c r="I129" s="16"/>
      <c r="J129" s="16"/>
      <c r="K129" s="45"/>
    </row>
    <row r="130" spans="2:11" hidden="1" x14ac:dyDescent="0.25">
      <c r="F130" s="55">
        <v>18604</v>
      </c>
      <c r="G130" s="55"/>
      <c r="H130" s="53"/>
      <c r="I130" s="18"/>
      <c r="J130" s="18"/>
      <c r="K130" s="68"/>
    </row>
    <row r="131" spans="2:11" hidden="1" x14ac:dyDescent="0.25">
      <c r="F131" s="55">
        <f>SUM(F129:F130)</f>
        <v>82021.5</v>
      </c>
      <c r="G131" s="55"/>
      <c r="H131" s="53"/>
      <c r="I131" s="16"/>
      <c r="J131" s="16"/>
      <c r="K131" s="45"/>
    </row>
    <row r="132" spans="2:11" hidden="1" x14ac:dyDescent="0.25">
      <c r="F132" s="55"/>
      <c r="G132" s="55"/>
      <c r="H132" s="53"/>
      <c r="I132" s="18"/>
      <c r="J132" s="18"/>
      <c r="K132" s="68"/>
    </row>
    <row r="133" spans="2:11" x14ac:dyDescent="0.25">
      <c r="B133" s="14" t="s">
        <v>9</v>
      </c>
      <c r="C133" s="85"/>
      <c r="D133" s="85"/>
      <c r="E133" s="85"/>
      <c r="F133" s="55"/>
      <c r="G133" s="55"/>
      <c r="H133" s="53"/>
      <c r="I133" s="16"/>
      <c r="J133" s="16"/>
      <c r="K133" s="45"/>
    </row>
    <row r="134" spans="2:11" x14ac:dyDescent="0.25">
      <c r="B134" s="14" t="s">
        <v>10</v>
      </c>
      <c r="C134" s="85"/>
      <c r="D134" s="85"/>
      <c r="E134" s="85"/>
      <c r="F134" s="55"/>
      <c r="G134" s="55"/>
      <c r="H134" s="53"/>
      <c r="I134" s="18"/>
      <c r="J134" s="18"/>
      <c r="K134" s="68"/>
    </row>
  </sheetData>
  <sortState ref="B2:G76">
    <sortCondition ref="B2:B7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abSelected="1" topLeftCell="A46" workbookViewId="0">
      <pane ySplit="1" topLeftCell="A87" activePane="bottomLeft" state="frozen"/>
      <selection activeCell="A46" sqref="A46"/>
      <selection pane="bottomLeft" activeCell="B90" sqref="B90"/>
    </sheetView>
  </sheetViews>
  <sheetFormatPr defaultRowHeight="15" x14ac:dyDescent="0.25"/>
  <cols>
    <col min="1" max="1" width="16" style="59" customWidth="1"/>
    <col min="2" max="2" width="10.42578125" style="59" bestFit="1" customWidth="1"/>
    <col min="3" max="3" width="14.140625" style="59" bestFit="1" customWidth="1"/>
    <col min="4" max="4" width="15.7109375" style="59" bestFit="1" customWidth="1"/>
    <col min="5" max="5" width="16.85546875" style="59" customWidth="1"/>
    <col min="6" max="7" width="9.140625" style="59"/>
    <col min="8" max="10" width="0" style="59" hidden="1" customWidth="1"/>
    <col min="11" max="11" width="19.42578125" style="59" hidden="1" customWidth="1"/>
    <col min="12" max="12" width="16.7109375" style="59" bestFit="1" customWidth="1"/>
    <col min="13" max="16384" width="9.140625" style="59"/>
  </cols>
  <sheetData>
    <row r="1" spans="1:5" x14ac:dyDescent="0.25">
      <c r="A1" s="35" t="s">
        <v>17</v>
      </c>
      <c r="B1" s="36" t="s">
        <v>0</v>
      </c>
      <c r="C1" s="30" t="s">
        <v>6</v>
      </c>
      <c r="D1" s="30" t="s">
        <v>7</v>
      </c>
      <c r="E1" s="30" t="s">
        <v>8</v>
      </c>
    </row>
    <row r="2" spans="1:5" x14ac:dyDescent="0.25">
      <c r="A2" s="4"/>
      <c r="B2" s="36">
        <v>40909</v>
      </c>
      <c r="C2" s="21">
        <v>13331</v>
      </c>
      <c r="D2" s="21">
        <v>1692678.96</v>
      </c>
      <c r="E2" s="22">
        <f t="shared" ref="E2:E40" si="0">+ROUND(D2/C2,2)</f>
        <v>126.97</v>
      </c>
    </row>
    <row r="3" spans="1:5" x14ac:dyDescent="0.25">
      <c r="A3" s="4"/>
      <c r="B3" s="36">
        <v>40940</v>
      </c>
      <c r="C3" s="21">
        <v>13359</v>
      </c>
      <c r="D3" s="21">
        <v>1697155.31</v>
      </c>
      <c r="E3" s="22">
        <f t="shared" si="0"/>
        <v>127.04</v>
      </c>
    </row>
    <row r="4" spans="1:5" x14ac:dyDescent="0.25">
      <c r="A4" s="4"/>
      <c r="B4" s="36">
        <v>40969</v>
      </c>
      <c r="C4" s="21">
        <v>13436</v>
      </c>
      <c r="D4" s="21">
        <v>1709070.35</v>
      </c>
      <c r="E4" s="22">
        <f t="shared" si="0"/>
        <v>127.2</v>
      </c>
    </row>
    <row r="5" spans="1:5" x14ac:dyDescent="0.25">
      <c r="A5" s="4"/>
      <c r="B5" s="36">
        <v>41000</v>
      </c>
      <c r="C5" s="21">
        <v>13477</v>
      </c>
      <c r="D5" s="21">
        <v>1717614.08</v>
      </c>
      <c r="E5" s="22">
        <f t="shared" si="0"/>
        <v>127.45</v>
      </c>
    </row>
    <row r="6" spans="1:5" x14ac:dyDescent="0.25">
      <c r="A6" s="4"/>
      <c r="B6" s="36">
        <v>41030</v>
      </c>
      <c r="C6" s="21">
        <v>13537</v>
      </c>
      <c r="D6" s="21">
        <v>1727380.6400000001</v>
      </c>
      <c r="E6" s="22">
        <f t="shared" si="0"/>
        <v>127.6</v>
      </c>
    </row>
    <row r="7" spans="1:5" x14ac:dyDescent="0.25">
      <c r="A7" s="4"/>
      <c r="B7" s="36">
        <v>41061</v>
      </c>
      <c r="C7" s="21">
        <v>13618</v>
      </c>
      <c r="D7" s="21">
        <v>1743601</v>
      </c>
      <c r="E7" s="22">
        <f t="shared" si="0"/>
        <v>128.04</v>
      </c>
    </row>
    <row r="8" spans="1:5" x14ac:dyDescent="0.25">
      <c r="A8" s="4"/>
      <c r="B8" s="36">
        <v>41091</v>
      </c>
      <c r="C8" s="21">
        <v>13373</v>
      </c>
      <c r="D8" s="21">
        <v>1720937.25</v>
      </c>
      <c r="E8" s="22">
        <f t="shared" si="0"/>
        <v>128.69</v>
      </c>
    </row>
    <row r="9" spans="1:5" x14ac:dyDescent="0.25">
      <c r="A9" s="4"/>
      <c r="B9" s="36">
        <v>41122</v>
      </c>
      <c r="C9" s="21">
        <v>13394</v>
      </c>
      <c r="D9" s="21">
        <v>1733254.6400000001</v>
      </c>
      <c r="E9" s="22">
        <f t="shared" si="0"/>
        <v>129.41</v>
      </c>
    </row>
    <row r="10" spans="1:5" x14ac:dyDescent="0.25">
      <c r="A10" s="4"/>
      <c r="B10" s="36">
        <v>41153</v>
      </c>
      <c r="C10" s="21">
        <v>13441</v>
      </c>
      <c r="D10" s="21">
        <v>1740683.51</v>
      </c>
      <c r="E10" s="22">
        <f t="shared" si="0"/>
        <v>129.51</v>
      </c>
    </row>
    <row r="11" spans="1:5" x14ac:dyDescent="0.25">
      <c r="A11" s="4"/>
      <c r="B11" s="36">
        <v>41183</v>
      </c>
      <c r="C11" s="21">
        <v>10483</v>
      </c>
      <c r="D11" s="21">
        <v>1389730.1300000001</v>
      </c>
      <c r="E11" s="22">
        <f t="shared" si="0"/>
        <v>132.57</v>
      </c>
    </row>
    <row r="12" spans="1:5" x14ac:dyDescent="0.25">
      <c r="A12" s="4"/>
      <c r="B12" s="36">
        <v>41214</v>
      </c>
      <c r="C12" s="21">
        <v>10039</v>
      </c>
      <c r="D12" s="21">
        <v>1337588.71</v>
      </c>
      <c r="E12" s="22">
        <f t="shared" si="0"/>
        <v>133.24</v>
      </c>
    </row>
    <row r="13" spans="1:5" x14ac:dyDescent="0.25">
      <c r="A13" s="4"/>
      <c r="B13" s="36">
        <v>41244</v>
      </c>
      <c r="C13" s="21">
        <v>10200</v>
      </c>
      <c r="D13" s="21">
        <v>1370361.66</v>
      </c>
      <c r="E13" s="22">
        <f t="shared" si="0"/>
        <v>134.35</v>
      </c>
    </row>
    <row r="14" spans="1:5" x14ac:dyDescent="0.25">
      <c r="A14" s="4"/>
      <c r="B14" s="37" t="s">
        <v>9</v>
      </c>
      <c r="C14" s="23">
        <f>SUM(C2:C13)</f>
        <v>151688</v>
      </c>
      <c r="D14" s="23">
        <f>SUM(D2:D13)</f>
        <v>19580056.240000002</v>
      </c>
      <c r="E14" s="24">
        <f t="shared" si="0"/>
        <v>129.08000000000001</v>
      </c>
    </row>
    <row r="15" spans="1:5" x14ac:dyDescent="0.25">
      <c r="A15" s="4"/>
      <c r="B15" s="37" t="s">
        <v>10</v>
      </c>
      <c r="C15" s="23">
        <f>+C14/12</f>
        <v>12640.666666666666</v>
      </c>
      <c r="D15" s="23">
        <f>+D14/12</f>
        <v>1631671.3533333335</v>
      </c>
      <c r="E15" s="24">
        <f t="shared" si="0"/>
        <v>129.08000000000001</v>
      </c>
    </row>
    <row r="16" spans="1:5" x14ac:dyDescent="0.25">
      <c r="A16" s="4"/>
      <c r="B16" s="1"/>
      <c r="C16" s="9"/>
      <c r="D16" s="9"/>
      <c r="E16" s="5"/>
    </row>
    <row r="17" spans="1:5" x14ac:dyDescent="0.25">
      <c r="A17" s="4"/>
      <c r="B17" s="1"/>
      <c r="C17" s="6"/>
      <c r="D17" s="6"/>
      <c r="E17" s="5"/>
    </row>
    <row r="18" spans="1:5" x14ac:dyDescent="0.25">
      <c r="A18" s="35" t="s">
        <v>18</v>
      </c>
      <c r="B18" s="36">
        <v>41275</v>
      </c>
      <c r="C18" s="21">
        <v>8443</v>
      </c>
      <c r="D18" s="21">
        <v>1179626.81</v>
      </c>
      <c r="E18" s="22">
        <f t="shared" si="0"/>
        <v>139.72</v>
      </c>
    </row>
    <row r="19" spans="1:5" x14ac:dyDescent="0.25">
      <c r="A19" s="4"/>
      <c r="B19" s="36">
        <v>41306</v>
      </c>
      <c r="C19" s="21">
        <v>8858</v>
      </c>
      <c r="D19" s="21">
        <v>1254348.6702000001</v>
      </c>
      <c r="E19" s="22">
        <f t="shared" si="0"/>
        <v>141.61000000000001</v>
      </c>
    </row>
    <row r="20" spans="1:5" x14ac:dyDescent="0.25">
      <c r="A20" s="4"/>
      <c r="B20" s="36">
        <v>41334</v>
      </c>
      <c r="C20" s="21">
        <v>9309</v>
      </c>
      <c r="D20" s="21">
        <v>1313707.2708000001</v>
      </c>
      <c r="E20" s="22">
        <f t="shared" si="0"/>
        <v>141.12</v>
      </c>
    </row>
    <row r="21" spans="1:5" x14ac:dyDescent="0.25">
      <c r="A21" s="4"/>
      <c r="B21" s="36">
        <v>41365</v>
      </c>
      <c r="C21" s="21">
        <v>9364</v>
      </c>
      <c r="D21" s="21">
        <v>1316310.6980999999</v>
      </c>
      <c r="E21" s="22">
        <f t="shared" si="0"/>
        <v>140.57</v>
      </c>
    </row>
    <row r="22" spans="1:5" x14ac:dyDescent="0.25">
      <c r="A22" s="4"/>
      <c r="B22" s="36">
        <v>41395</v>
      </c>
      <c r="C22" s="21">
        <v>9504</v>
      </c>
      <c r="D22" s="21">
        <v>1334035.2171</v>
      </c>
      <c r="E22" s="22">
        <f t="shared" si="0"/>
        <v>140.37</v>
      </c>
    </row>
    <row r="23" spans="1:5" x14ac:dyDescent="0.25">
      <c r="A23" s="4"/>
      <c r="B23" s="36">
        <v>41426</v>
      </c>
      <c r="C23" s="21">
        <v>9596</v>
      </c>
      <c r="D23" s="21">
        <v>1345092.7165999999</v>
      </c>
      <c r="E23" s="22">
        <f t="shared" si="0"/>
        <v>140.16999999999999</v>
      </c>
    </row>
    <row r="24" spans="1:5" x14ac:dyDescent="0.25">
      <c r="A24" s="4"/>
      <c r="B24" s="36">
        <v>41456</v>
      </c>
      <c r="C24" s="21">
        <v>9442</v>
      </c>
      <c r="D24" s="21">
        <v>1328321.7497999999</v>
      </c>
      <c r="E24" s="22">
        <f t="shared" si="0"/>
        <v>140.68</v>
      </c>
    </row>
    <row r="25" spans="1:5" x14ac:dyDescent="0.25">
      <c r="A25" s="4"/>
      <c r="B25" s="36">
        <v>41487</v>
      </c>
      <c r="C25" s="21">
        <v>9473</v>
      </c>
      <c r="D25" s="21">
        <v>1381503.5776000002</v>
      </c>
      <c r="E25" s="22">
        <f t="shared" si="0"/>
        <v>145.84</v>
      </c>
    </row>
    <row r="26" spans="1:5" x14ac:dyDescent="0.25">
      <c r="A26" s="4"/>
      <c r="B26" s="36">
        <v>41518</v>
      </c>
      <c r="C26" s="21">
        <v>9453</v>
      </c>
      <c r="D26" s="21">
        <v>1379783.6876000001</v>
      </c>
      <c r="E26" s="22">
        <f t="shared" si="0"/>
        <v>145.96</v>
      </c>
    </row>
    <row r="27" spans="1:5" x14ac:dyDescent="0.25">
      <c r="A27" s="4"/>
      <c r="B27" s="36">
        <v>41548</v>
      </c>
      <c r="C27" s="21">
        <v>9006</v>
      </c>
      <c r="D27" s="21">
        <v>1322332.2401000001</v>
      </c>
      <c r="E27" s="22">
        <f t="shared" si="0"/>
        <v>146.83000000000001</v>
      </c>
    </row>
    <row r="28" spans="1:5" x14ac:dyDescent="0.25">
      <c r="A28" s="4"/>
      <c r="B28" s="36">
        <v>41579</v>
      </c>
      <c r="C28" s="21">
        <v>8985</v>
      </c>
      <c r="D28" s="21">
        <v>1318252.2931000001</v>
      </c>
      <c r="E28" s="22">
        <f t="shared" si="0"/>
        <v>146.72</v>
      </c>
    </row>
    <row r="29" spans="1:5" x14ac:dyDescent="0.25">
      <c r="A29" s="4"/>
      <c r="B29" s="36">
        <v>41609</v>
      </c>
      <c r="C29" s="21">
        <v>8982</v>
      </c>
      <c r="D29" s="21">
        <v>1320436.4310999999</v>
      </c>
      <c r="E29" s="22">
        <f t="shared" si="0"/>
        <v>147.01</v>
      </c>
    </row>
    <row r="30" spans="1:5" x14ac:dyDescent="0.25">
      <c r="A30" s="4"/>
      <c r="B30" s="37" t="s">
        <v>9</v>
      </c>
      <c r="C30" s="34">
        <f>SUM(C18:C29)</f>
        <v>110415</v>
      </c>
      <c r="D30" s="34">
        <f>SUM(D18:D29)</f>
        <v>15793751.3621</v>
      </c>
      <c r="E30" s="24">
        <f t="shared" si="0"/>
        <v>143.04</v>
      </c>
    </row>
    <row r="31" spans="1:5" x14ac:dyDescent="0.25">
      <c r="A31" s="4"/>
      <c r="B31" s="37" t="s">
        <v>10</v>
      </c>
      <c r="C31" s="34">
        <f>+C30/12</f>
        <v>9201.25</v>
      </c>
      <c r="D31" s="34">
        <f>+D30/12</f>
        <v>1316145.9468416667</v>
      </c>
      <c r="E31" s="24">
        <f t="shared" si="0"/>
        <v>143.04</v>
      </c>
    </row>
    <row r="32" spans="1:5" x14ac:dyDescent="0.25">
      <c r="A32" s="4"/>
      <c r="B32" s="1"/>
      <c r="C32" s="9"/>
      <c r="D32" s="9"/>
      <c r="E32" s="5"/>
    </row>
    <row r="33" spans="1:5" x14ac:dyDescent="0.25">
      <c r="A33" s="4"/>
      <c r="B33" s="1"/>
      <c r="C33" s="6"/>
      <c r="D33" s="6"/>
      <c r="E33" s="5"/>
    </row>
    <row r="34" spans="1:5" x14ac:dyDescent="0.25">
      <c r="A34" s="35" t="s">
        <v>19</v>
      </c>
      <c r="B34" s="36">
        <v>41640</v>
      </c>
      <c r="C34" s="21">
        <v>8794</v>
      </c>
      <c r="D34" s="21">
        <v>1329601.5790000001</v>
      </c>
      <c r="E34" s="22">
        <f t="shared" si="0"/>
        <v>151.19</v>
      </c>
    </row>
    <row r="35" spans="1:5" x14ac:dyDescent="0.25">
      <c r="B35" s="36">
        <v>41671</v>
      </c>
      <c r="C35" s="21">
        <v>9033</v>
      </c>
      <c r="D35" s="21">
        <v>1364823.3859999999</v>
      </c>
      <c r="E35" s="22">
        <f t="shared" si="0"/>
        <v>151.09</v>
      </c>
    </row>
    <row r="36" spans="1:5" x14ac:dyDescent="0.25">
      <c r="B36" s="36">
        <v>41699</v>
      </c>
      <c r="C36" s="21">
        <v>8794</v>
      </c>
      <c r="D36" s="21">
        <v>1282170.92</v>
      </c>
      <c r="E36" s="22">
        <f t="shared" si="0"/>
        <v>145.80000000000001</v>
      </c>
    </row>
    <row r="37" spans="1:5" x14ac:dyDescent="0.25">
      <c r="B37" s="36">
        <v>41730</v>
      </c>
      <c r="C37" s="21">
        <v>9247</v>
      </c>
      <c r="D37" s="21">
        <v>1361193.27</v>
      </c>
      <c r="E37" s="22">
        <f t="shared" si="0"/>
        <v>147.19999999999999</v>
      </c>
    </row>
    <row r="38" spans="1:5" x14ac:dyDescent="0.25">
      <c r="B38" s="36">
        <v>41760</v>
      </c>
      <c r="C38" s="21">
        <v>9298</v>
      </c>
      <c r="D38" s="21">
        <v>1368851.94</v>
      </c>
      <c r="E38" s="22">
        <f t="shared" si="0"/>
        <v>147.22</v>
      </c>
    </row>
    <row r="39" spans="1:5" x14ac:dyDescent="0.25">
      <c r="B39" s="36">
        <v>41791</v>
      </c>
      <c r="C39" s="21">
        <v>9408</v>
      </c>
      <c r="D39" s="21">
        <v>1386453.4</v>
      </c>
      <c r="E39" s="22">
        <f t="shared" si="0"/>
        <v>147.37</v>
      </c>
    </row>
    <row r="40" spans="1:5" x14ac:dyDescent="0.25">
      <c r="B40" s="36">
        <v>41821</v>
      </c>
      <c r="C40" s="21">
        <v>9450</v>
      </c>
      <c r="D40" s="21">
        <v>1394651.98</v>
      </c>
      <c r="E40" s="22">
        <f t="shared" si="0"/>
        <v>147.58000000000001</v>
      </c>
    </row>
    <row r="41" spans="1:5" x14ac:dyDescent="0.25">
      <c r="B41" s="36">
        <v>41852</v>
      </c>
      <c r="C41" s="21">
        <v>9518</v>
      </c>
      <c r="D41" s="21">
        <v>1453043.1973999999</v>
      </c>
      <c r="E41" s="22">
        <f t="shared" ref="E41:E47" si="1">+ROUND(D41/C41,2)</f>
        <v>152.66</v>
      </c>
    </row>
    <row r="42" spans="1:5" x14ac:dyDescent="0.25">
      <c r="B42" s="36">
        <v>41883</v>
      </c>
      <c r="C42" s="21">
        <v>9622</v>
      </c>
      <c r="D42" s="21">
        <v>1471420.9374000002</v>
      </c>
      <c r="E42" s="22">
        <f t="shared" si="1"/>
        <v>152.91999999999999</v>
      </c>
    </row>
    <row r="43" spans="1:5" x14ac:dyDescent="0.25">
      <c r="B43" s="36">
        <v>41913</v>
      </c>
      <c r="C43" s="21">
        <v>9701</v>
      </c>
      <c r="D43" s="21">
        <v>1485877.2853999999</v>
      </c>
      <c r="E43" s="22">
        <f t="shared" si="1"/>
        <v>153.16999999999999</v>
      </c>
    </row>
    <row r="44" spans="1:5" x14ac:dyDescent="0.25">
      <c r="B44" s="36">
        <v>41944</v>
      </c>
      <c r="C44" s="21">
        <v>9766</v>
      </c>
      <c r="D44" s="21">
        <v>1498563.17</v>
      </c>
      <c r="E44" s="22">
        <f t="shared" si="1"/>
        <v>153.44999999999999</v>
      </c>
    </row>
    <row r="45" spans="1:5" x14ac:dyDescent="0.25">
      <c r="B45" s="36">
        <v>41974</v>
      </c>
      <c r="C45" s="21">
        <v>9737</v>
      </c>
      <c r="D45" s="21">
        <v>1495127.5132000002</v>
      </c>
      <c r="E45" s="22">
        <f t="shared" si="1"/>
        <v>153.55000000000001</v>
      </c>
    </row>
    <row r="46" spans="1:5" x14ac:dyDescent="0.25">
      <c r="B46" s="37" t="s">
        <v>9</v>
      </c>
      <c r="C46" s="34">
        <f>SUM(C34:C45)</f>
        <v>112368</v>
      </c>
      <c r="D46" s="34">
        <f>SUM(D34:D45)</f>
        <v>16891778.578400001</v>
      </c>
      <c r="E46" s="24">
        <f t="shared" si="1"/>
        <v>150.33000000000001</v>
      </c>
    </row>
    <row r="47" spans="1:5" x14ac:dyDescent="0.25">
      <c r="B47" s="37" t="s">
        <v>10</v>
      </c>
      <c r="C47" s="34">
        <f>+C46/12</f>
        <v>9364</v>
      </c>
      <c r="D47" s="34">
        <f>+D46/12</f>
        <v>1407648.2148666668</v>
      </c>
      <c r="E47" s="24">
        <f t="shared" si="1"/>
        <v>150.33000000000001</v>
      </c>
    </row>
    <row r="48" spans="1:5" x14ac:dyDescent="0.25">
      <c r="B48" s="50"/>
      <c r="C48" s="51"/>
      <c r="D48" s="51"/>
      <c r="E48" s="52"/>
    </row>
    <row r="49" spans="1:5" x14ac:dyDescent="0.25">
      <c r="A49" s="35" t="s">
        <v>21</v>
      </c>
      <c r="B49" s="36">
        <v>42005</v>
      </c>
      <c r="C49" s="21">
        <v>9739</v>
      </c>
      <c r="D49" s="21">
        <v>1499234.9198</v>
      </c>
      <c r="E49" s="22">
        <f>+ROUND(D49/C49,2)</f>
        <v>153.94</v>
      </c>
    </row>
    <row r="50" spans="1:5" x14ac:dyDescent="0.25">
      <c r="B50" s="36">
        <v>42036</v>
      </c>
      <c r="C50" s="21">
        <v>9806</v>
      </c>
      <c r="D50" s="21">
        <v>1509811.7209999999</v>
      </c>
      <c r="E50" s="22">
        <f>+ROUND(D50/C50,2)</f>
        <v>153.97</v>
      </c>
    </row>
    <row r="51" spans="1:5" x14ac:dyDescent="0.25">
      <c r="B51" s="36">
        <v>42064</v>
      </c>
      <c r="C51" s="21">
        <v>9938</v>
      </c>
      <c r="D51" s="21">
        <v>1532703.36</v>
      </c>
      <c r="E51" s="22">
        <f t="shared" ref="E51:E62" si="2">+ROUND(D51/C51,2)</f>
        <v>154.22999999999999</v>
      </c>
    </row>
    <row r="52" spans="1:5" x14ac:dyDescent="0.25">
      <c r="B52" s="36">
        <v>42095</v>
      </c>
      <c r="C52" s="21">
        <v>9981</v>
      </c>
      <c r="D52" s="21">
        <v>1540364.19</v>
      </c>
      <c r="E52" s="22">
        <f t="shared" si="2"/>
        <v>154.33000000000001</v>
      </c>
    </row>
    <row r="53" spans="1:5" x14ac:dyDescent="0.25">
      <c r="B53" s="36">
        <v>42125</v>
      </c>
      <c r="C53" s="21">
        <v>10059</v>
      </c>
      <c r="D53" s="21">
        <v>1555385.34</v>
      </c>
      <c r="E53" s="22">
        <f t="shared" si="2"/>
        <v>154.63</v>
      </c>
    </row>
    <row r="54" spans="1:5" x14ac:dyDescent="0.25">
      <c r="B54" s="36">
        <v>42156</v>
      </c>
      <c r="C54" s="21">
        <v>10150</v>
      </c>
      <c r="D54" s="21">
        <v>1566994.49</v>
      </c>
      <c r="E54" s="22">
        <f t="shared" si="2"/>
        <v>154.38</v>
      </c>
    </row>
    <row r="55" spans="1:5" x14ac:dyDescent="0.25">
      <c r="B55" s="36">
        <v>42186</v>
      </c>
      <c r="C55" s="21">
        <v>10192</v>
      </c>
      <c r="D55" s="21">
        <v>1572821.75</v>
      </c>
      <c r="E55" s="22">
        <f t="shared" si="2"/>
        <v>154.32</v>
      </c>
    </row>
    <row r="56" spans="1:5" x14ac:dyDescent="0.25">
      <c r="B56" s="36">
        <v>42217</v>
      </c>
      <c r="C56" s="21">
        <v>10267</v>
      </c>
      <c r="D56" s="21">
        <v>1605219.43</v>
      </c>
      <c r="E56" s="22">
        <f t="shared" si="2"/>
        <v>156.35</v>
      </c>
    </row>
    <row r="57" spans="1:5" x14ac:dyDescent="0.25">
      <c r="B57" s="36">
        <v>42248</v>
      </c>
      <c r="C57" s="21">
        <v>10334</v>
      </c>
      <c r="D57" s="21">
        <v>1615589.29</v>
      </c>
      <c r="E57" s="22">
        <f t="shared" si="2"/>
        <v>156.34</v>
      </c>
    </row>
    <row r="58" spans="1:5" x14ac:dyDescent="0.25">
      <c r="B58" s="36">
        <v>42278</v>
      </c>
      <c r="C58" s="21">
        <v>10193</v>
      </c>
      <c r="D58" s="21">
        <v>1612531.1</v>
      </c>
      <c r="E58" s="22">
        <f t="shared" si="2"/>
        <v>158.19999999999999</v>
      </c>
    </row>
    <row r="59" spans="1:5" x14ac:dyDescent="0.25">
      <c r="B59" s="36">
        <v>42309</v>
      </c>
      <c r="C59" s="21">
        <v>10257</v>
      </c>
      <c r="D59" s="21">
        <v>1629070.09</v>
      </c>
      <c r="E59" s="22">
        <f t="shared" si="2"/>
        <v>158.83000000000001</v>
      </c>
    </row>
    <row r="60" spans="1:5" x14ac:dyDescent="0.25">
      <c r="B60" s="36">
        <v>42339</v>
      </c>
      <c r="C60" s="69">
        <v>10206</v>
      </c>
      <c r="D60" s="21">
        <v>1621815.67</v>
      </c>
      <c r="E60" s="22">
        <f t="shared" si="2"/>
        <v>158.91</v>
      </c>
    </row>
    <row r="61" spans="1:5" x14ac:dyDescent="0.25">
      <c r="B61" s="37" t="s">
        <v>9</v>
      </c>
      <c r="C61" s="34">
        <f>SUM(C49:C60)</f>
        <v>121122</v>
      </c>
      <c r="D61" s="34">
        <f>SUM(D49:D60)</f>
        <v>18861541.3508</v>
      </c>
      <c r="E61" s="24">
        <f t="shared" si="2"/>
        <v>155.72</v>
      </c>
    </row>
    <row r="62" spans="1:5" x14ac:dyDescent="0.25">
      <c r="B62" s="37" t="s">
        <v>10</v>
      </c>
      <c r="C62" s="34">
        <f>+C61/12</f>
        <v>10093.5</v>
      </c>
      <c r="D62" s="34">
        <f>+D61/12</f>
        <v>1571795.1125666667</v>
      </c>
      <c r="E62" s="24">
        <f t="shared" si="2"/>
        <v>155.72</v>
      </c>
    </row>
    <row r="64" spans="1:5" x14ac:dyDescent="0.25">
      <c r="A64" s="70" t="s">
        <v>25</v>
      </c>
      <c r="B64" s="36" t="s">
        <v>0</v>
      </c>
      <c r="C64" s="30" t="s">
        <v>6</v>
      </c>
      <c r="D64" s="30" t="s">
        <v>7</v>
      </c>
      <c r="E64" s="30" t="s">
        <v>8</v>
      </c>
    </row>
    <row r="65" spans="1:5" x14ac:dyDescent="0.25">
      <c r="A65" s="71"/>
      <c r="B65" s="36">
        <v>42370</v>
      </c>
      <c r="C65" s="21">
        <v>10220</v>
      </c>
      <c r="D65" s="21">
        <v>1624456.57</v>
      </c>
      <c r="E65" s="22">
        <v>158.94999999999999</v>
      </c>
    </row>
    <row r="66" spans="1:5" x14ac:dyDescent="0.25">
      <c r="A66" s="72"/>
      <c r="B66" s="36">
        <v>42401</v>
      </c>
      <c r="C66" s="21">
        <v>10353</v>
      </c>
      <c r="D66" s="21">
        <v>1636382.45</v>
      </c>
      <c r="E66" s="22">
        <v>158.1</v>
      </c>
    </row>
    <row r="67" spans="1:5" x14ac:dyDescent="0.25">
      <c r="B67" s="36">
        <v>42430</v>
      </c>
      <c r="C67" s="21">
        <v>10456</v>
      </c>
      <c r="D67" s="21">
        <v>1637834.7</v>
      </c>
      <c r="E67" s="22">
        <v>156.63999999999999</v>
      </c>
    </row>
    <row r="68" spans="1:5" x14ac:dyDescent="0.25">
      <c r="B68" s="36">
        <v>42461</v>
      </c>
      <c r="C68" s="21">
        <v>10486</v>
      </c>
      <c r="D68" s="21">
        <v>1621696.13</v>
      </c>
      <c r="E68" s="22">
        <v>154.65</v>
      </c>
    </row>
    <row r="69" spans="1:5" x14ac:dyDescent="0.25">
      <c r="B69" s="36">
        <v>42491</v>
      </c>
      <c r="C69" s="21">
        <v>10566</v>
      </c>
      <c r="D69" s="21">
        <v>1637008.12</v>
      </c>
      <c r="E69" s="22">
        <v>154.93</v>
      </c>
    </row>
    <row r="70" spans="1:5" x14ac:dyDescent="0.25">
      <c r="B70" s="36">
        <v>42522</v>
      </c>
      <c r="C70" s="21">
        <v>10616</v>
      </c>
      <c r="D70" s="21">
        <v>1634200.59</v>
      </c>
      <c r="E70" s="22">
        <v>153.94</v>
      </c>
    </row>
    <row r="71" spans="1:5" x14ac:dyDescent="0.25">
      <c r="B71" s="36">
        <v>42552</v>
      </c>
      <c r="C71" s="21">
        <v>10665</v>
      </c>
      <c r="D71" s="21">
        <v>1627599.39</v>
      </c>
      <c r="E71" s="22">
        <v>152.61000000000001</v>
      </c>
    </row>
    <row r="72" spans="1:5" x14ac:dyDescent="0.25">
      <c r="B72" s="36">
        <v>42583</v>
      </c>
      <c r="C72" s="21">
        <v>10729</v>
      </c>
      <c r="D72" s="21">
        <v>1640893.12</v>
      </c>
      <c r="E72" s="22">
        <v>152.94</v>
      </c>
    </row>
    <row r="73" spans="1:5" x14ac:dyDescent="0.25">
      <c r="B73" s="36">
        <v>42614</v>
      </c>
      <c r="C73" s="21">
        <v>10796</v>
      </c>
      <c r="D73" s="21">
        <v>1653413.32</v>
      </c>
      <c r="E73" s="22">
        <v>153.15</v>
      </c>
    </row>
    <row r="74" spans="1:5" x14ac:dyDescent="0.25">
      <c r="B74" s="36">
        <v>42644</v>
      </c>
      <c r="C74" s="21">
        <v>11064</v>
      </c>
      <c r="D74" s="21">
        <v>1761440.79</v>
      </c>
      <c r="E74" s="22">
        <v>159.19999999999999</v>
      </c>
    </row>
    <row r="75" spans="1:5" x14ac:dyDescent="0.25">
      <c r="B75" s="36">
        <v>42675</v>
      </c>
      <c r="C75" s="21">
        <v>11024</v>
      </c>
      <c r="D75" s="21">
        <v>1714503.07</v>
      </c>
      <c r="E75" s="22">
        <v>155.52000000000001</v>
      </c>
    </row>
    <row r="76" spans="1:5" x14ac:dyDescent="0.25">
      <c r="B76" s="36">
        <v>42705</v>
      </c>
      <c r="C76" s="69">
        <v>11162</v>
      </c>
      <c r="D76" s="21">
        <v>1734897.11</v>
      </c>
      <c r="E76" s="22">
        <v>155.43</v>
      </c>
    </row>
    <row r="77" spans="1:5" x14ac:dyDescent="0.25">
      <c r="B77" s="37" t="s">
        <v>9</v>
      </c>
      <c r="C77" s="34">
        <f>SUM(C65:C76)</f>
        <v>128137</v>
      </c>
      <c r="D77" s="34">
        <f>SUM(D65:D76)</f>
        <v>19924325.359999999</v>
      </c>
      <c r="E77" s="24">
        <f>155.5</f>
        <v>155.5</v>
      </c>
    </row>
    <row r="78" spans="1:5" x14ac:dyDescent="0.25">
      <c r="B78" s="37" t="s">
        <v>10</v>
      </c>
      <c r="C78" s="34">
        <v>10678.08</v>
      </c>
      <c r="D78" s="34">
        <v>1660360</v>
      </c>
      <c r="E78" s="24">
        <v>155.5</v>
      </c>
    </row>
    <row r="80" spans="1:5" x14ac:dyDescent="0.25">
      <c r="A80" s="70" t="s">
        <v>26</v>
      </c>
      <c r="B80" s="36" t="s">
        <v>0</v>
      </c>
      <c r="C80" s="30" t="s">
        <v>6</v>
      </c>
      <c r="D80" s="30" t="s">
        <v>7</v>
      </c>
      <c r="E80" s="30" t="s">
        <v>8</v>
      </c>
    </row>
    <row r="81" spans="1:7" x14ac:dyDescent="0.25">
      <c r="A81" s="71"/>
      <c r="B81" s="36">
        <v>42736</v>
      </c>
      <c r="C81" s="21">
        <v>11374</v>
      </c>
      <c r="D81" s="21">
        <v>1768650.77</v>
      </c>
      <c r="E81" s="22">
        <v>155.5</v>
      </c>
    </row>
    <row r="82" spans="1:7" x14ac:dyDescent="0.25">
      <c r="A82" s="72"/>
      <c r="B82" s="36">
        <v>42767</v>
      </c>
      <c r="C82" s="21">
        <v>12412</v>
      </c>
      <c r="D82" s="21">
        <v>1907723.68</v>
      </c>
      <c r="E82" s="22">
        <v>153.69999999999999</v>
      </c>
    </row>
    <row r="83" spans="1:7" x14ac:dyDescent="0.25">
      <c r="B83" s="36">
        <v>42795</v>
      </c>
      <c r="C83" s="21">
        <v>13870</v>
      </c>
      <c r="D83" s="21">
        <v>2188997.88</v>
      </c>
      <c r="E83" s="22">
        <v>157.82</v>
      </c>
    </row>
    <row r="84" spans="1:7" x14ac:dyDescent="0.25">
      <c r="B84" s="36">
        <v>42826</v>
      </c>
      <c r="C84" s="21">
        <v>14765</v>
      </c>
      <c r="D84" s="21">
        <v>2304185</v>
      </c>
      <c r="E84" s="22">
        <v>156.06</v>
      </c>
    </row>
    <row r="85" spans="1:7" x14ac:dyDescent="0.25">
      <c r="B85" s="36">
        <v>42856</v>
      </c>
      <c r="C85" s="21">
        <v>15277</v>
      </c>
      <c r="D85" s="21">
        <v>2328871</v>
      </c>
      <c r="E85" s="22">
        <v>152.44</v>
      </c>
    </row>
    <row r="86" spans="1:7" x14ac:dyDescent="0.25">
      <c r="B86" s="36">
        <v>42887</v>
      </c>
      <c r="C86" s="21">
        <v>15667</v>
      </c>
      <c r="D86" s="21">
        <v>2363343.38</v>
      </c>
      <c r="E86" s="22">
        <v>150.84</v>
      </c>
    </row>
    <row r="87" spans="1:7" x14ac:dyDescent="0.25">
      <c r="B87" s="36">
        <v>42917</v>
      </c>
      <c r="C87" s="21">
        <v>15968</v>
      </c>
      <c r="D87" s="21">
        <v>2374431.7200000002</v>
      </c>
      <c r="E87" s="22">
        <v>148.69999999999999</v>
      </c>
    </row>
    <row r="88" spans="1:7" x14ac:dyDescent="0.25">
      <c r="B88" s="36">
        <v>42948</v>
      </c>
      <c r="C88" s="21">
        <v>16357</v>
      </c>
      <c r="D88" s="21">
        <v>2468613.0099999998</v>
      </c>
      <c r="E88" s="73">
        <f>D88/C88</f>
        <v>150.92089075013754</v>
      </c>
    </row>
    <row r="89" spans="1:7" x14ac:dyDescent="0.25">
      <c r="B89" s="36">
        <v>42979</v>
      </c>
      <c r="C89" s="21">
        <v>16460</v>
      </c>
      <c r="D89" s="21">
        <v>2482271.5</v>
      </c>
      <c r="E89" s="73">
        <f>D89/C89</f>
        <v>150.80628797083838</v>
      </c>
    </row>
    <row r="90" spans="1:7" x14ac:dyDescent="0.25">
      <c r="B90" s="36">
        <v>43009</v>
      </c>
      <c r="C90" s="21">
        <v>16592</v>
      </c>
      <c r="D90" s="21">
        <v>2503621.44</v>
      </c>
      <c r="E90" s="73">
        <f>D90/C90</f>
        <v>150.89328833172613</v>
      </c>
    </row>
    <row r="91" spans="1:7" x14ac:dyDescent="0.25">
      <c r="B91" s="36">
        <v>43040</v>
      </c>
      <c r="C91" s="21">
        <v>16756</v>
      </c>
      <c r="D91" s="21">
        <v>2528133.85</v>
      </c>
      <c r="E91" s="81">
        <v>150.88</v>
      </c>
    </row>
    <row r="92" spans="1:7" x14ac:dyDescent="0.25">
      <c r="B92" s="36">
        <v>43070</v>
      </c>
      <c r="C92" s="21">
        <v>16873</v>
      </c>
      <c r="D92" s="21">
        <v>2543479.7400000002</v>
      </c>
      <c r="E92" s="81">
        <v>150.74</v>
      </c>
    </row>
    <row r="93" spans="1:7" x14ac:dyDescent="0.25">
      <c r="B93" s="37" t="s">
        <v>9</v>
      </c>
      <c r="C93" s="34">
        <f>SUM(C81:C92)</f>
        <v>182371</v>
      </c>
      <c r="D93" s="34">
        <f>SUM(D81:D92)</f>
        <v>27762322.970000006</v>
      </c>
      <c r="E93" s="74">
        <f>SUM(E81:E90)/10</f>
        <v>152.76804670527019</v>
      </c>
    </row>
    <row r="94" spans="1:7" x14ac:dyDescent="0.25">
      <c r="B94" s="90" t="s">
        <v>10</v>
      </c>
      <c r="C94" s="91">
        <f>AVERAGE(C81:C92)</f>
        <v>15197.583333333334</v>
      </c>
      <c r="D94" s="91">
        <f t="shared" ref="D94:E94" si="3">AVERAGE(D81:D92)</f>
        <v>2313526.914166667</v>
      </c>
      <c r="E94" s="97">
        <f t="shared" si="3"/>
        <v>152.44170558772515</v>
      </c>
      <c r="G94" s="58"/>
    </row>
    <row r="95" spans="1:7" x14ac:dyDescent="0.25">
      <c r="B95" s="50"/>
      <c r="C95" s="51"/>
      <c r="D95" s="51"/>
      <c r="E95" s="52"/>
    </row>
    <row r="96" spans="1:7" x14ac:dyDescent="0.25">
      <c r="A96" s="70" t="s">
        <v>28</v>
      </c>
      <c r="B96" s="92" t="s">
        <v>0</v>
      </c>
      <c r="C96" s="93" t="s">
        <v>6</v>
      </c>
      <c r="D96" s="93" t="s">
        <v>7</v>
      </c>
      <c r="E96" s="93" t="s">
        <v>8</v>
      </c>
    </row>
    <row r="97" spans="1:12" x14ac:dyDescent="0.25">
      <c r="A97" s="71"/>
      <c r="B97" s="92">
        <v>43101</v>
      </c>
      <c r="C97" s="94">
        <v>15607</v>
      </c>
      <c r="D97" s="95">
        <v>2312110.9900000002</v>
      </c>
      <c r="E97" s="96">
        <v>148.15</v>
      </c>
    </row>
    <row r="98" spans="1:12" x14ac:dyDescent="0.25">
      <c r="A98" s="72"/>
      <c r="B98" s="36">
        <v>43132</v>
      </c>
      <c r="C98" s="21">
        <v>15383</v>
      </c>
      <c r="D98" s="80">
        <v>2290548.44</v>
      </c>
      <c r="E98" s="77">
        <v>148.9</v>
      </c>
    </row>
    <row r="99" spans="1:12" x14ac:dyDescent="0.25">
      <c r="B99" s="36">
        <v>43160</v>
      </c>
      <c r="C99" s="21">
        <v>15194</v>
      </c>
      <c r="D99" s="80">
        <v>2270324.59</v>
      </c>
      <c r="E99" s="81">
        <v>149.41999999999999</v>
      </c>
    </row>
    <row r="100" spans="1:12" x14ac:dyDescent="0.25">
      <c r="B100" s="36">
        <v>43191</v>
      </c>
      <c r="C100" s="21">
        <v>15428</v>
      </c>
      <c r="D100" s="80">
        <v>2297339.67</v>
      </c>
      <c r="E100" s="81">
        <v>148.91</v>
      </c>
    </row>
    <row r="101" spans="1:12" x14ac:dyDescent="0.25">
      <c r="B101" s="36">
        <v>43221</v>
      </c>
      <c r="C101" s="21">
        <v>16707</v>
      </c>
      <c r="D101" s="80">
        <v>2431017.13</v>
      </c>
      <c r="E101" s="22">
        <v>145.51</v>
      </c>
      <c r="K101" s="78"/>
      <c r="L101" s="78"/>
    </row>
    <row r="102" spans="1:12" x14ac:dyDescent="0.25">
      <c r="B102" s="36">
        <v>43252</v>
      </c>
      <c r="C102" s="21">
        <v>17398</v>
      </c>
      <c r="D102" s="80">
        <v>2761462.84</v>
      </c>
      <c r="E102" s="22">
        <v>158.72</v>
      </c>
      <c r="K102" s="79"/>
      <c r="L102" s="79"/>
    </row>
    <row r="103" spans="1:12" x14ac:dyDescent="0.25">
      <c r="B103" s="36">
        <v>43282</v>
      </c>
      <c r="C103" s="21">
        <v>17931</v>
      </c>
      <c r="D103" s="80">
        <v>2838102.64</v>
      </c>
      <c r="E103" s="22">
        <v>158.28</v>
      </c>
    </row>
    <row r="104" spans="1:12" x14ac:dyDescent="0.25">
      <c r="B104" s="36">
        <v>43313</v>
      </c>
      <c r="C104" s="21">
        <v>18340</v>
      </c>
      <c r="D104" s="21">
        <v>2988975.6</v>
      </c>
      <c r="E104" s="73">
        <v>162.97999999999999</v>
      </c>
    </row>
    <row r="105" spans="1:12" x14ac:dyDescent="0.25">
      <c r="B105" s="36">
        <v>43344</v>
      </c>
      <c r="C105" s="21">
        <v>18666</v>
      </c>
      <c r="D105" s="21">
        <v>3056215.3</v>
      </c>
      <c r="E105" s="82">
        <v>163.72999999999999</v>
      </c>
    </row>
    <row r="106" spans="1:12" x14ac:dyDescent="0.25">
      <c r="B106" s="36">
        <v>43374</v>
      </c>
      <c r="C106" s="21">
        <v>18784</v>
      </c>
      <c r="D106" s="21">
        <v>3088003.02</v>
      </c>
      <c r="E106" s="83">
        <v>164.4</v>
      </c>
    </row>
    <row r="107" spans="1:12" x14ac:dyDescent="0.25">
      <c r="B107" s="36">
        <v>43405</v>
      </c>
      <c r="C107" s="21">
        <v>19076</v>
      </c>
      <c r="D107" s="21">
        <v>3150272.35</v>
      </c>
      <c r="E107" s="76">
        <v>165.14</v>
      </c>
    </row>
    <row r="108" spans="1:12" x14ac:dyDescent="0.25">
      <c r="B108" s="36">
        <v>43435</v>
      </c>
      <c r="C108" s="21">
        <v>19376</v>
      </c>
      <c r="D108" s="21">
        <v>3209351.92</v>
      </c>
      <c r="E108" s="98">
        <f>D108/C108</f>
        <v>165.6354211395541</v>
      </c>
      <c r="I108" s="86" t="s">
        <v>31</v>
      </c>
      <c r="J108" s="86" t="s">
        <v>32</v>
      </c>
    </row>
    <row r="109" spans="1:12" x14ac:dyDescent="0.25">
      <c r="B109" s="37" t="s">
        <v>9</v>
      </c>
      <c r="C109" s="34">
        <f>SUM(C97:C108)</f>
        <v>207890</v>
      </c>
      <c r="D109" s="21">
        <f>SUM(D97:D108)</f>
        <v>32693724.490000002</v>
      </c>
      <c r="E109" s="99">
        <f>SUM(E97:E106)/10</f>
        <v>154.90000000000003</v>
      </c>
    </row>
    <row r="110" spans="1:12" x14ac:dyDescent="0.25">
      <c r="B110" s="90" t="s">
        <v>10</v>
      </c>
      <c r="C110" s="91">
        <f>AVERAGE(C97:C108)</f>
        <v>17324.166666666668</v>
      </c>
      <c r="D110" s="91">
        <f t="shared" ref="D110:E110" si="4">AVERAGE(D97:D108)</f>
        <v>2724477.0408333335</v>
      </c>
      <c r="E110" s="97">
        <f t="shared" si="4"/>
        <v>156.64795176162954</v>
      </c>
      <c r="G110" s="58"/>
    </row>
    <row r="111" spans="1:12" x14ac:dyDescent="0.25">
      <c r="B111" s="50"/>
      <c r="C111" s="51"/>
      <c r="D111" s="51"/>
      <c r="E111" s="104"/>
    </row>
    <row r="112" spans="1:12" x14ac:dyDescent="0.25">
      <c r="A112" s="70" t="s">
        <v>33</v>
      </c>
      <c r="B112" s="92" t="s">
        <v>0</v>
      </c>
      <c r="C112" s="93" t="s">
        <v>6</v>
      </c>
      <c r="D112" s="93" t="s">
        <v>7</v>
      </c>
      <c r="E112" s="93" t="s">
        <v>8</v>
      </c>
    </row>
    <row r="113" spans="2:5" x14ac:dyDescent="0.25">
      <c r="B113" s="92">
        <v>43466</v>
      </c>
      <c r="C113" s="21">
        <v>18328</v>
      </c>
      <c r="D113" s="21">
        <v>3178469.52</v>
      </c>
      <c r="E113" s="118">
        <v>173.42</v>
      </c>
    </row>
    <row r="114" spans="2:5" x14ac:dyDescent="0.25">
      <c r="B114" s="36">
        <v>43497</v>
      </c>
      <c r="C114" s="21">
        <v>17634</v>
      </c>
      <c r="D114" s="21">
        <v>3045235.95</v>
      </c>
      <c r="E114" s="98">
        <v>172.69</v>
      </c>
    </row>
    <row r="115" spans="2:5" x14ac:dyDescent="0.25">
      <c r="B115" s="36">
        <v>43525</v>
      </c>
      <c r="C115" s="21">
        <v>18120</v>
      </c>
      <c r="D115" s="21">
        <v>3115162.23</v>
      </c>
      <c r="E115" s="98">
        <v>171.92</v>
      </c>
    </row>
    <row r="116" spans="2:5" x14ac:dyDescent="0.25">
      <c r="B116" s="36">
        <v>43556</v>
      </c>
      <c r="C116" s="21">
        <v>18234</v>
      </c>
      <c r="D116" s="21">
        <v>3122064.5</v>
      </c>
      <c r="E116" s="98">
        <v>171.22</v>
      </c>
    </row>
    <row r="117" spans="2:5" x14ac:dyDescent="0.25">
      <c r="B117" s="36">
        <v>43586</v>
      </c>
      <c r="C117" s="21">
        <v>18566</v>
      </c>
      <c r="D117" s="21">
        <v>3168690.11</v>
      </c>
      <c r="E117" s="98">
        <v>171.22</v>
      </c>
    </row>
    <row r="118" spans="2:5" x14ac:dyDescent="0.25">
      <c r="B118" s="36">
        <v>43617</v>
      </c>
      <c r="C118" s="21">
        <v>18783</v>
      </c>
      <c r="D118" s="21">
        <v>3185093.04</v>
      </c>
      <c r="E118" s="98">
        <v>171.22</v>
      </c>
    </row>
    <row r="119" spans="2:5" x14ac:dyDescent="0.25">
      <c r="B119" s="36">
        <v>43647</v>
      </c>
      <c r="C119" s="21">
        <v>19002</v>
      </c>
      <c r="D119" s="21">
        <v>3214490.63</v>
      </c>
      <c r="E119" s="98">
        <v>171.22</v>
      </c>
    </row>
    <row r="120" spans="2:5" x14ac:dyDescent="0.25">
      <c r="B120" s="36">
        <v>43678</v>
      </c>
      <c r="C120" s="21">
        <v>19190</v>
      </c>
      <c r="D120" s="21">
        <v>3378532.16</v>
      </c>
      <c r="E120" s="98">
        <v>171.22</v>
      </c>
    </row>
    <row r="121" spans="2:5" x14ac:dyDescent="0.25">
      <c r="B121" s="36"/>
      <c r="C121" s="83"/>
      <c r="D121" s="83"/>
      <c r="E121" s="83"/>
    </row>
    <row r="122" spans="2:5" x14ac:dyDescent="0.25">
      <c r="B122" s="36"/>
      <c r="C122" s="83"/>
      <c r="D122" s="83"/>
      <c r="E122" s="83"/>
    </row>
    <row r="123" spans="2:5" x14ac:dyDescent="0.25">
      <c r="B123" s="36"/>
      <c r="C123" s="83"/>
      <c r="D123" s="83"/>
      <c r="E123" s="98"/>
    </row>
    <row r="124" spans="2:5" x14ac:dyDescent="0.25">
      <c r="B124" s="36"/>
      <c r="C124" s="83"/>
      <c r="D124" s="83"/>
      <c r="E124" s="98"/>
    </row>
    <row r="125" spans="2:5" x14ac:dyDescent="0.25">
      <c r="B125" s="37" t="s">
        <v>9</v>
      </c>
      <c r="C125" s="34">
        <f>SUM(C113:C124)</f>
        <v>147857</v>
      </c>
      <c r="D125" s="34">
        <f>SUM(D113:D124)</f>
        <v>25407738.140000001</v>
      </c>
      <c r="E125" s="74">
        <f>SUM(E113:E122)/10</f>
        <v>137.41300000000001</v>
      </c>
    </row>
    <row r="126" spans="2:5" x14ac:dyDescent="0.25">
      <c r="B126" s="37" t="s">
        <v>10</v>
      </c>
      <c r="C126" s="34">
        <f>AVERAGE(C113:C124)</f>
        <v>18482.125</v>
      </c>
      <c r="D126" s="34">
        <f t="shared" ref="D126:E126" si="5">AVERAGE(D113:D124)</f>
        <v>3175967.2675000001</v>
      </c>
      <c r="E126" s="74">
        <f t="shared" si="5"/>
        <v>171.76625000000001</v>
      </c>
    </row>
  </sheetData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DP</vt:lpstr>
      <vt:lpstr>VD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Cerk</dc:creator>
  <cp:lastModifiedBy>Uporabnik sistema Windows</cp:lastModifiedBy>
  <cp:lastPrinted>2015-03-06T09:00:37Z</cp:lastPrinted>
  <dcterms:created xsi:type="dcterms:W3CDTF">2013-06-05T12:12:40Z</dcterms:created>
  <dcterms:modified xsi:type="dcterms:W3CDTF">2019-09-09T10:34:17Z</dcterms:modified>
</cp:coreProperties>
</file>