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VPS_Skupne_datoteke\Dokumenti\ŠTUDIJSKO LETO 2024-2025\Prosta mesta, prijave\1. prijavni rok\"/>
    </mc:Choice>
  </mc:AlternateContent>
  <xr:revisionPtr revIDLastSave="0" documentId="13_ncr:1_{EFA87BB6-81E5-47D9-B48E-1204BE5B984A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Prejete prijav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6" i="1" l="1"/>
  <c r="I139" i="1" l="1"/>
  <c r="J190" i="1"/>
  <c r="J180" i="1"/>
  <c r="J179" i="1"/>
  <c r="J177" i="1"/>
  <c r="J176" i="1"/>
  <c r="J174" i="1"/>
  <c r="J170" i="1"/>
  <c r="J164" i="1"/>
  <c r="J155" i="1"/>
  <c r="J143" i="1"/>
  <c r="J140" i="1"/>
  <c r="J130" i="1"/>
  <c r="J116" i="1"/>
  <c r="J105" i="1"/>
  <c r="J104" i="1"/>
  <c r="J96" i="1"/>
  <c r="E192" i="1"/>
  <c r="H192" i="1"/>
  <c r="I192" i="1" s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96" i="1"/>
  <c r="F104" i="1"/>
  <c r="F101" i="1"/>
  <c r="J192" i="1" l="1"/>
  <c r="H93" i="1"/>
  <c r="H193" i="1" s="1"/>
  <c r="I193" i="1" s="1"/>
  <c r="E93" i="1"/>
  <c r="E193" i="1" s="1"/>
  <c r="J93" i="1" l="1"/>
  <c r="J193" i="1" s="1"/>
  <c r="J91" i="1"/>
  <c r="J89" i="1"/>
  <c r="J87" i="1"/>
  <c r="J85" i="1"/>
  <c r="J76" i="1"/>
  <c r="J74" i="1"/>
  <c r="J70" i="1"/>
  <c r="J68" i="1"/>
  <c r="J63" i="1"/>
  <c r="J61" i="1"/>
  <c r="J58" i="1"/>
  <c r="J55" i="1"/>
  <c r="J45" i="1" l="1"/>
  <c r="J42" i="1"/>
  <c r="J40" i="1"/>
  <c r="J34" i="1"/>
  <c r="J30" i="1"/>
  <c r="J28" i="1"/>
  <c r="J26" i="1"/>
  <c r="J22" i="1"/>
  <c r="J20" i="1"/>
  <c r="J19" i="1"/>
  <c r="J16" i="1"/>
  <c r="J14" i="1"/>
  <c r="J12" i="1"/>
  <c r="J10" i="1"/>
  <c r="J8" i="1"/>
  <c r="J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9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40" i="1"/>
  <c r="F41" i="1"/>
  <c r="F42" i="1"/>
  <c r="F43" i="1"/>
  <c r="F44" i="1"/>
  <c r="F45" i="1"/>
  <c r="F46" i="1"/>
  <c r="F47" i="1"/>
  <c r="F48" i="1"/>
  <c r="F50" i="1"/>
  <c r="F52" i="1"/>
  <c r="F54" i="1"/>
  <c r="F55" i="1"/>
  <c r="F57" i="1"/>
  <c r="F58" i="1"/>
  <c r="F59" i="1"/>
  <c r="F60" i="1"/>
  <c r="F61" i="1"/>
  <c r="F62" i="1"/>
  <c r="F63" i="1"/>
  <c r="F65" i="1"/>
  <c r="F66" i="1"/>
  <c r="F68" i="1"/>
  <c r="F69" i="1"/>
  <c r="F70" i="1"/>
  <c r="F71" i="1"/>
  <c r="F72" i="1"/>
  <c r="F73" i="1"/>
  <c r="F74" i="1"/>
  <c r="F75" i="1"/>
  <c r="F76" i="1"/>
  <c r="F79" i="1"/>
  <c r="F80" i="1"/>
  <c r="F81" i="1"/>
  <c r="F82" i="1"/>
  <c r="F85" i="1"/>
  <c r="F86" i="1"/>
  <c r="F87" i="1"/>
  <c r="F88" i="1"/>
  <c r="F89" i="1"/>
  <c r="F90" i="1"/>
  <c r="F91" i="1"/>
  <c r="F92" i="1"/>
  <c r="F4" i="1"/>
  <c r="G93" i="1" l="1"/>
  <c r="I93" i="1" s="1"/>
  <c r="D93" i="1" l="1"/>
  <c r="F93" i="1" s="1"/>
  <c r="D192" i="1" l="1"/>
  <c r="F192" i="1" s="1"/>
  <c r="D193" i="1" l="1"/>
  <c r="F193" i="1" s="1"/>
</calcChain>
</file>

<file path=xl/sharedStrings.xml><?xml version="1.0" encoding="utf-8"?>
<sst xmlns="http://schemas.openxmlformats.org/spreadsheetml/2006/main" count="255" uniqueCount="153">
  <si>
    <t>JAVNE VIŠJE STROKOVNE ŠOLE</t>
  </si>
  <si>
    <t>PROGRAM</t>
  </si>
  <si>
    <t>REDNI</t>
  </si>
  <si>
    <t>IZREDNI</t>
  </si>
  <si>
    <t>SKUPAJ</t>
  </si>
  <si>
    <t>1. Biotehniški center Naklo</t>
  </si>
  <si>
    <t>hortikultura</t>
  </si>
  <si>
    <t>naravovarstvo</t>
  </si>
  <si>
    <t>upravljanje podeželja in krajine</t>
  </si>
  <si>
    <r>
      <t>2.</t>
    </r>
    <r>
      <rPr>
        <b/>
        <sz val="7"/>
        <color theme="1"/>
        <rFont val="Calibri"/>
        <family val="2"/>
        <charset val="238"/>
        <scheme val="minor"/>
      </rPr>
      <t xml:space="preserve"> </t>
    </r>
    <r>
      <rPr>
        <b/>
        <sz val="8"/>
        <color theme="1"/>
        <rFont val="Calibri"/>
        <family val="2"/>
        <charset val="238"/>
        <scheme val="minor"/>
      </rPr>
      <t>Biotehniški izobraževalni center Ljubljana</t>
    </r>
  </si>
  <si>
    <t>gostinstvo in turizem</t>
  </si>
  <si>
    <t>živilstvo in prehrana</t>
  </si>
  <si>
    <r>
      <t>3.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Ekonomska šola Celje</t>
    </r>
  </si>
  <si>
    <t>ekonomist</t>
  </si>
  <si>
    <t>organizator socialne mreže</t>
  </si>
  <si>
    <t>varovanje</t>
  </si>
  <si>
    <t>lesarstvo</t>
  </si>
  <si>
    <t>logistično inženirstvo</t>
  </si>
  <si>
    <t>snovanje vizualnih komunikacij in trženja</t>
  </si>
  <si>
    <t>avtoservisni menedžment</t>
  </si>
  <si>
    <t>gradbeništvo</t>
  </si>
  <si>
    <t>mehatronika</t>
  </si>
  <si>
    <t>strojništvo</t>
  </si>
  <si>
    <t>elektroenergetika</t>
  </si>
  <si>
    <t>poslovni sekretar</t>
  </si>
  <si>
    <t>oblikovanje materialov (les, kovina)</t>
  </si>
  <si>
    <t>kozmetika</t>
  </si>
  <si>
    <t xml:space="preserve">strojništvo </t>
  </si>
  <si>
    <t>gozdarstvo in lovstvo</t>
  </si>
  <si>
    <t>ekonomist (Velenje)</t>
  </si>
  <si>
    <t>poslovni sekretar (Velenje)</t>
  </si>
  <si>
    <t>fotografija</t>
  </si>
  <si>
    <t>oblikovanje materialov (kamen)</t>
  </si>
  <si>
    <t>geotehnologija in rudarstvo</t>
  </si>
  <si>
    <t>telekomunikacije</t>
  </si>
  <si>
    <t>velnes</t>
  </si>
  <si>
    <t>ZASEBNE VIŠJE STROKOVNE ŠOLE</t>
  </si>
  <si>
    <r>
      <t>1.</t>
    </r>
    <r>
      <rPr>
        <b/>
        <sz val="7"/>
        <color theme="1"/>
        <rFont val="Calibri"/>
        <family val="2"/>
        <charset val="238"/>
        <scheme val="minor"/>
      </rPr>
      <t>  D</t>
    </r>
    <r>
      <rPr>
        <b/>
        <sz val="8"/>
        <color theme="1"/>
        <rFont val="Calibri"/>
        <family val="2"/>
        <charset val="238"/>
        <scheme val="minor"/>
      </rPr>
      <t>OBA EPIS Maribor</t>
    </r>
  </si>
  <si>
    <t xml:space="preserve"> ekonomist</t>
  </si>
  <si>
    <t xml:space="preserve"> kozmetika</t>
  </si>
  <si>
    <t xml:space="preserve"> organizator socialne mreže</t>
  </si>
  <si>
    <t xml:space="preserve"> velnes (Doba)</t>
  </si>
  <si>
    <r>
      <t>2.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Inštitut in akademija za multimedije Ljubljana</t>
    </r>
  </si>
  <si>
    <t xml:space="preserve"> medijska produkcija *</t>
  </si>
  <si>
    <r>
      <t>3.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Abitura Celje</t>
    </r>
  </si>
  <si>
    <t xml:space="preserve"> poslovni sekretar</t>
  </si>
  <si>
    <t xml:space="preserve"> varovanje</t>
  </si>
  <si>
    <t xml:space="preserve"> velnes</t>
  </si>
  <si>
    <t xml:space="preserve"> logistično inžinirstvo</t>
  </si>
  <si>
    <t xml:space="preserve"> snovanje vizualnih komunikacij in trženja</t>
  </si>
  <si>
    <r>
      <t>5.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B&amp;B</t>
    </r>
  </si>
  <si>
    <t xml:space="preserve"> ekonomist (Radovljica)</t>
  </si>
  <si>
    <t xml:space="preserve"> logistično inženirstvo</t>
  </si>
  <si>
    <t xml:space="preserve"> logistično inženirstvo (Ljubljana)</t>
  </si>
  <si>
    <r>
      <t>6.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CPU</t>
    </r>
  </si>
  <si>
    <t xml:space="preserve"> gradbeništvo</t>
  </si>
  <si>
    <r>
      <t>8.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ERUDIO, Ljubljana</t>
    </r>
  </si>
  <si>
    <t xml:space="preserve"> gostinstvo in turizem</t>
  </si>
  <si>
    <t xml:space="preserve"> medijska produkcija</t>
  </si>
  <si>
    <t xml:space="preserve"> mehatronika</t>
  </si>
  <si>
    <t xml:space="preserve"> strojništvo</t>
  </si>
  <si>
    <r>
      <t>9.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Gea College</t>
    </r>
  </si>
  <si>
    <t xml:space="preserve"> ekonomist (Ptuj)</t>
  </si>
  <si>
    <t xml:space="preserve"> ekonomist (Dutovlje)</t>
  </si>
  <si>
    <t xml:space="preserve"> ekonomist (Koper)</t>
  </si>
  <si>
    <t xml:space="preserve"> logistično inženirstvo (Dutovlje)</t>
  </si>
  <si>
    <t xml:space="preserve"> logistično inženirstvo (Koper)</t>
  </si>
  <si>
    <t>VSE ŠOLE</t>
  </si>
  <si>
    <t>* koncesija</t>
  </si>
  <si>
    <t xml:space="preserve"> naravovarstvo</t>
  </si>
  <si>
    <t xml:space="preserve"> hortikultura</t>
  </si>
  <si>
    <t xml:space="preserve"> upravljanje podeželja in krajine</t>
  </si>
  <si>
    <t xml:space="preserve"> živilstvo in prehrana</t>
  </si>
  <si>
    <t xml:space="preserve"> lesarstvo</t>
  </si>
  <si>
    <t xml:space="preserve"> oblikovanje materialov</t>
  </si>
  <si>
    <t xml:space="preserve"> ekonomist (Zagorje)</t>
  </si>
  <si>
    <t xml:space="preserve"> poslovni sekretar (Zagorje)</t>
  </si>
  <si>
    <t xml:space="preserve"> živilstvo in prehrana </t>
  </si>
  <si>
    <r>
      <t>4.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Ekonomska šola Murska Sobota</t>
    </r>
  </si>
  <si>
    <r>
      <t>5.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Ekonomska šola Novo mesto</t>
    </r>
  </si>
  <si>
    <r>
      <t>6.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Grm Novo mesto – Center biotehnike in turizma</t>
    </r>
  </si>
  <si>
    <r>
      <t>7.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Izobraževalni center Piramida Maribor</t>
    </r>
  </si>
  <si>
    <t xml:space="preserve">ekonomist </t>
  </si>
  <si>
    <t xml:space="preserve">velnes </t>
  </si>
  <si>
    <t>elektrotehnika</t>
  </si>
  <si>
    <t>mehatronika (Kočevje)</t>
  </si>
  <si>
    <t xml:space="preserve">strojništvo (Murska Sobota) </t>
  </si>
  <si>
    <t>elektrotehnika (Murska Sobota)</t>
  </si>
  <si>
    <t xml:space="preserve">mehatronika (Murska Sobota) </t>
  </si>
  <si>
    <t xml:space="preserve"> poslovni sekretar </t>
  </si>
  <si>
    <t xml:space="preserve"> ekonomist (Kranj)</t>
  </si>
  <si>
    <t xml:space="preserve"> logistično inženirstvo (Kranj)</t>
  </si>
  <si>
    <t xml:space="preserve"> strojništvo (Ljubljana) </t>
  </si>
  <si>
    <r>
      <t>10.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IC Geoss Litija</t>
    </r>
  </si>
  <si>
    <r>
      <t>11.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IC Memory</t>
    </r>
  </si>
  <si>
    <r>
      <t>12.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Lampret Consulting, Nova Gorica</t>
    </r>
  </si>
  <si>
    <r>
      <t>13.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PARATUS, Ljubljana</t>
    </r>
  </si>
  <si>
    <r>
      <t>14.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PRAH, Izobraževanje</t>
    </r>
  </si>
  <si>
    <r>
      <t>15.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VSŠ Academia Maribor</t>
    </r>
  </si>
  <si>
    <t>16. VSŠ za kozmetiko in velnes Ljubljana</t>
  </si>
  <si>
    <t xml:space="preserve"> komerciala (Doba) </t>
  </si>
  <si>
    <t>računalništvo in informatika</t>
  </si>
  <si>
    <t xml:space="preserve">varstvo okolja </t>
  </si>
  <si>
    <t>elektrotehnika (Slovenske Konjice)</t>
  </si>
  <si>
    <t>mehatronika (Slovenske Konjice)</t>
  </si>
  <si>
    <t xml:space="preserve"> varstvo okolja</t>
  </si>
  <si>
    <t xml:space="preserve"> varstvo okolja </t>
  </si>
  <si>
    <t xml:space="preserve"> računalništvo in informatika</t>
  </si>
  <si>
    <t xml:space="preserve"> ekonomist (Ljubljana)</t>
  </si>
  <si>
    <t xml:space="preserve"> digitalni marketing</t>
  </si>
  <si>
    <t>15. Skaldens, VSŠ za ustne higienike Ljubljana</t>
  </si>
  <si>
    <t xml:space="preserve"> ustni higienik</t>
  </si>
  <si>
    <t>VSOTA</t>
  </si>
  <si>
    <t>VPISNA MESTA</t>
  </si>
  <si>
    <t>ŠT. PRIJAV</t>
  </si>
  <si>
    <t>%</t>
  </si>
  <si>
    <t>8. Lesarska šola Maribor</t>
  </si>
  <si>
    <r>
      <t>9.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Prometna šola Maribor</t>
    </r>
  </si>
  <si>
    <t>10. Strokovno izobraževalni center Brežice</t>
  </si>
  <si>
    <r>
      <t>11.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Šola za hortikulturo in vizualne umetnosti Celje</t>
    </r>
  </si>
  <si>
    <r>
      <t>12.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ŠC Celje</t>
    </r>
  </si>
  <si>
    <r>
      <t>13.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ŠC Kranj</t>
    </r>
  </si>
  <si>
    <r>
      <t>14.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ŠC Ljubljana</t>
    </r>
  </si>
  <si>
    <r>
      <t>15.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ŠC Nova Gorica</t>
    </r>
  </si>
  <si>
    <r>
      <t>16.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ŠC Novo mesto</t>
    </r>
  </si>
  <si>
    <r>
      <t>17.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ŠC Postojna</t>
    </r>
  </si>
  <si>
    <r>
      <t>19.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ŠC Ravne na Koroškem</t>
    </r>
  </si>
  <si>
    <r>
      <t>20.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ŠC Slovenj Gradec</t>
    </r>
  </si>
  <si>
    <r>
      <t>21.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ŠC Srečka Kosovela Sežana</t>
    </r>
  </si>
  <si>
    <r>
      <t>22.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ŠC Šentjur</t>
    </r>
  </si>
  <si>
    <r>
      <t>23.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ŠC Škofja Loka</t>
    </r>
  </si>
  <si>
    <r>
      <t>24.</t>
    </r>
    <r>
      <rPr>
        <b/>
        <sz val="7"/>
        <color theme="1"/>
        <rFont val="Calibri"/>
        <family val="2"/>
        <charset val="238"/>
        <scheme val="minor"/>
      </rPr>
      <t>  Š</t>
    </r>
    <r>
      <rPr>
        <b/>
        <sz val="8"/>
        <color theme="1"/>
        <rFont val="Calibri"/>
        <family val="2"/>
        <charset val="238"/>
        <scheme val="minor"/>
      </rPr>
      <t>C Velenje</t>
    </r>
  </si>
  <si>
    <r>
      <t>25.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ŠC PET Ljubljana</t>
    </r>
  </si>
  <si>
    <t>26. TŠC Maribor</t>
  </si>
  <si>
    <r>
      <t>27.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VSŠ za gostinstvo in turizem Bled</t>
    </r>
  </si>
  <si>
    <r>
      <t>28.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VSŠ za gostinstvo in turizem Maribor</t>
    </r>
  </si>
  <si>
    <t>18. ŠC Ptuj</t>
  </si>
  <si>
    <t xml:space="preserve"> ekonomist (Maribor) </t>
  </si>
  <si>
    <t xml:space="preserve"> računalništvo in informatika (Maribor) </t>
  </si>
  <si>
    <t xml:space="preserve"> logistično inženirstvo (Maribor) </t>
  </si>
  <si>
    <t xml:space="preserve"> poslovni sekretar (Maribor) </t>
  </si>
  <si>
    <t xml:space="preserve"> varovanje (Maribor)</t>
  </si>
  <si>
    <t xml:space="preserve"> elektroenergetika (Ljubljana) </t>
  </si>
  <si>
    <t xml:space="preserve"> računalništvo in informatika </t>
  </si>
  <si>
    <t xml:space="preserve"> računalništvo in informatika (Ljubljana) </t>
  </si>
  <si>
    <t xml:space="preserve"> računalništvo </t>
  </si>
  <si>
    <t xml:space="preserve"> računalništvo (Ljubljana) </t>
  </si>
  <si>
    <t xml:space="preserve"> ekonomist (Ljubljana) </t>
  </si>
  <si>
    <t xml:space="preserve"> programiranje</t>
  </si>
  <si>
    <t xml:space="preserve"> snovanje vizualnih komunikacij in trženja (MB)</t>
  </si>
  <si>
    <r>
      <t>4.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B2 / Sofizo</t>
    </r>
  </si>
  <si>
    <r>
      <t>7.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EDC Kranj</t>
    </r>
  </si>
  <si>
    <t>PREJETE PRIJAVE 1. ROK (2024 - 2025)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</si>
</sst>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7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7AF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10" xfId="0" applyFont="1" applyBorder="1"/>
    <xf numFmtId="0" fontId="0" fillId="0" borderId="4" xfId="0" applyFont="1" applyBorder="1"/>
    <xf numFmtId="0" fontId="0" fillId="0" borderId="13" xfId="0" applyFont="1" applyBorder="1"/>
    <xf numFmtId="0" fontId="2" fillId="3" borderId="9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9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9" fontId="2" fillId="0" borderId="18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9" fontId="2" fillId="0" borderId="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9" fontId="2" fillId="0" borderId="19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9" fontId="2" fillId="0" borderId="22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9" fontId="2" fillId="0" borderId="23" xfId="0" applyNumberFormat="1" applyFont="1" applyBorder="1" applyAlignment="1">
      <alignment horizontal="center" vertical="center" wrapText="1"/>
    </xf>
    <xf numFmtId="9" fontId="2" fillId="0" borderId="24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9" fontId="2" fillId="0" borderId="21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9" fontId="2" fillId="0" borderId="25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9" fontId="2" fillId="0" borderId="15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9" fontId="2" fillId="0" borderId="2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6" fillId="2" borderId="2" xfId="0" applyFont="1" applyFill="1" applyBorder="1" applyAlignment="1">
      <alignment horizontal="left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/>
    </xf>
    <xf numFmtId="9" fontId="4" fillId="4" borderId="2" xfId="0" applyNumberFormat="1" applyFont="1" applyFill="1" applyBorder="1" applyAlignment="1">
      <alignment horizontal="center" vertical="center" wrapText="1"/>
    </xf>
    <xf numFmtId="9" fontId="2" fillId="0" borderId="19" xfId="0" applyNumberFormat="1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9" fontId="2" fillId="0" borderId="24" xfId="0" applyNumberFormat="1" applyFont="1" applyBorder="1" applyAlignment="1">
      <alignment horizontal="center"/>
    </xf>
    <xf numFmtId="9" fontId="2" fillId="0" borderId="14" xfId="0" applyNumberFormat="1" applyFont="1" applyBorder="1" applyAlignment="1">
      <alignment horizontal="center"/>
    </xf>
    <xf numFmtId="9" fontId="2" fillId="0" borderId="21" xfId="0" applyNumberFormat="1" applyFont="1" applyBorder="1" applyAlignment="1">
      <alignment horizontal="center"/>
    </xf>
    <xf numFmtId="9" fontId="2" fillId="0" borderId="8" xfId="0" applyNumberFormat="1" applyFont="1" applyBorder="1" applyAlignment="1">
      <alignment horizontal="center"/>
    </xf>
    <xf numFmtId="9" fontId="4" fillId="3" borderId="2" xfId="0" applyNumberFormat="1" applyFont="1" applyFill="1" applyBorder="1" applyAlignment="1">
      <alignment horizontal="center" vertical="center" wrapText="1"/>
    </xf>
    <xf numFmtId="9" fontId="4" fillId="3" borderId="2" xfId="0" applyNumberFormat="1" applyFont="1" applyFill="1" applyBorder="1" applyAlignment="1">
      <alignment horizontal="center"/>
    </xf>
    <xf numFmtId="3" fontId="4" fillId="3" borderId="5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9" fontId="4" fillId="3" borderId="9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0" fontId="2" fillId="0" borderId="9" xfId="0" applyFont="1" applyBorder="1"/>
    <xf numFmtId="0" fontId="0" fillId="0" borderId="5" xfId="0" applyFont="1" applyBorder="1"/>
    <xf numFmtId="0" fontId="2" fillId="0" borderId="9" xfId="0" applyFont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CC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4"/>
  <sheetViews>
    <sheetView tabSelected="1" zoomScale="115" zoomScaleNormal="115" workbookViewId="0">
      <pane ySplit="3" topLeftCell="A13" activePane="bottomLeft" state="frozen"/>
      <selection pane="bottomLeft" activeCell="E25" sqref="E25"/>
    </sheetView>
  </sheetViews>
  <sheetFormatPr defaultRowHeight="15" x14ac:dyDescent="0.25"/>
  <cols>
    <col min="1" max="1" width="4.28515625" style="1" customWidth="1"/>
    <col min="2" max="2" width="32.85546875" style="2" customWidth="1"/>
    <col min="3" max="3" width="34.140625" style="1" customWidth="1"/>
    <col min="4" max="8" width="8.28515625" style="1" customWidth="1"/>
    <col min="9" max="16384" width="9.140625" style="1"/>
  </cols>
  <sheetData>
    <row r="1" spans="1:10" ht="54" customHeight="1" thickBot="1" x14ac:dyDescent="0.3">
      <c r="B1" s="103" t="s">
        <v>152</v>
      </c>
      <c r="C1" s="17"/>
      <c r="D1" s="17"/>
      <c r="E1" s="17"/>
      <c r="F1" s="124"/>
      <c r="G1" s="125"/>
      <c r="H1" s="125"/>
    </row>
    <row r="2" spans="1:10" ht="18" customHeight="1" thickBot="1" x14ac:dyDescent="0.3">
      <c r="A2" s="18"/>
      <c r="B2" s="127" t="s">
        <v>0</v>
      </c>
      <c r="C2" s="128" t="s">
        <v>1</v>
      </c>
      <c r="D2" s="133" t="s">
        <v>2</v>
      </c>
      <c r="E2" s="133"/>
      <c r="F2" s="134"/>
      <c r="G2" s="135" t="s">
        <v>3</v>
      </c>
      <c r="H2" s="136"/>
      <c r="I2" s="137"/>
      <c r="J2" s="130" t="s">
        <v>112</v>
      </c>
    </row>
    <row r="3" spans="1:10" ht="26.25" customHeight="1" thickBot="1" x14ac:dyDescent="0.3">
      <c r="A3" s="18"/>
      <c r="B3" s="127"/>
      <c r="C3" s="129"/>
      <c r="D3" s="15" t="s">
        <v>113</v>
      </c>
      <c r="E3" s="16" t="s">
        <v>114</v>
      </c>
      <c r="F3" s="15" t="s">
        <v>115</v>
      </c>
      <c r="G3" s="15" t="s">
        <v>113</v>
      </c>
      <c r="H3" s="16" t="s">
        <v>114</v>
      </c>
      <c r="I3" s="15" t="s">
        <v>115</v>
      </c>
      <c r="J3" s="131"/>
    </row>
    <row r="4" spans="1:10" ht="15" customHeight="1" x14ac:dyDescent="0.25">
      <c r="A4" s="18"/>
      <c r="B4" s="116" t="s">
        <v>5</v>
      </c>
      <c r="C4" s="13" t="s">
        <v>70</v>
      </c>
      <c r="D4" s="30">
        <v>45</v>
      </c>
      <c r="E4" s="31">
        <v>9</v>
      </c>
      <c r="F4" s="32">
        <f>(E4/D4)</f>
        <v>0.2</v>
      </c>
      <c r="G4" s="31">
        <v>30</v>
      </c>
      <c r="H4" s="31">
        <v>0</v>
      </c>
      <c r="I4" s="32">
        <f>(H4/G4)</f>
        <v>0</v>
      </c>
      <c r="J4" s="110">
        <f>SUM(E4+E5+E6+E7+H4+H5+H6+H7)</f>
        <v>46</v>
      </c>
    </row>
    <row r="5" spans="1:10" ht="15" customHeight="1" x14ac:dyDescent="0.25">
      <c r="A5" s="18"/>
      <c r="B5" s="117"/>
      <c r="C5" s="33" t="s">
        <v>69</v>
      </c>
      <c r="D5" s="9">
        <v>45</v>
      </c>
      <c r="E5" s="9">
        <v>10</v>
      </c>
      <c r="F5" s="27">
        <f t="shared" ref="F5:F66" si="0">(E5/D5)</f>
        <v>0.22222222222222221</v>
      </c>
      <c r="G5" s="9">
        <v>30</v>
      </c>
      <c r="H5" s="9">
        <v>2</v>
      </c>
      <c r="I5" s="27">
        <f t="shared" ref="I5:I67" si="1">(H5/G5)</f>
        <v>6.6666666666666666E-2</v>
      </c>
      <c r="J5" s="112"/>
    </row>
    <row r="6" spans="1:10" ht="15" customHeight="1" x14ac:dyDescent="0.25">
      <c r="A6" s="18"/>
      <c r="B6" s="119"/>
      <c r="C6" s="38" t="s">
        <v>71</v>
      </c>
      <c r="D6" s="34">
        <v>45</v>
      </c>
      <c r="E6" s="34">
        <v>10</v>
      </c>
      <c r="F6" s="35">
        <f t="shared" si="0"/>
        <v>0.22222222222222221</v>
      </c>
      <c r="G6" s="34">
        <v>30</v>
      </c>
      <c r="H6" s="34">
        <v>0</v>
      </c>
      <c r="I6" s="45">
        <f t="shared" si="1"/>
        <v>0</v>
      </c>
      <c r="J6" s="132"/>
    </row>
    <row r="7" spans="1:10" ht="15" customHeight="1" thickBot="1" x14ac:dyDescent="0.3">
      <c r="A7" s="18"/>
      <c r="B7" s="118"/>
      <c r="C7" s="11" t="s">
        <v>77</v>
      </c>
      <c r="D7" s="4">
        <v>45</v>
      </c>
      <c r="E7" s="4">
        <v>13</v>
      </c>
      <c r="F7" s="26">
        <f t="shared" si="0"/>
        <v>0.28888888888888886</v>
      </c>
      <c r="G7" s="4">
        <v>30</v>
      </c>
      <c r="H7" s="4">
        <v>2</v>
      </c>
      <c r="I7" s="26">
        <f t="shared" si="1"/>
        <v>6.6666666666666666E-2</v>
      </c>
      <c r="J7" s="111"/>
    </row>
    <row r="8" spans="1:10" ht="15" customHeight="1" x14ac:dyDescent="0.25">
      <c r="A8" s="18"/>
      <c r="B8" s="116" t="s">
        <v>9</v>
      </c>
      <c r="C8" s="36" t="s">
        <v>57</v>
      </c>
      <c r="D8" s="30">
        <v>120</v>
      </c>
      <c r="E8" s="30">
        <v>72</v>
      </c>
      <c r="F8" s="37">
        <f t="shared" si="0"/>
        <v>0.6</v>
      </c>
      <c r="G8" s="30">
        <v>70</v>
      </c>
      <c r="H8" s="31">
        <v>9</v>
      </c>
      <c r="I8" s="32">
        <f t="shared" si="1"/>
        <v>0.12857142857142856</v>
      </c>
      <c r="J8" s="110">
        <f>SUM(H8+H9+E8+E9)</f>
        <v>138</v>
      </c>
    </row>
    <row r="9" spans="1:10" ht="15" customHeight="1" thickBot="1" x14ac:dyDescent="0.3">
      <c r="A9" s="18"/>
      <c r="B9" s="118"/>
      <c r="C9" s="11" t="s">
        <v>72</v>
      </c>
      <c r="D9" s="4">
        <v>90</v>
      </c>
      <c r="E9" s="4">
        <v>56</v>
      </c>
      <c r="F9" s="26">
        <f t="shared" si="0"/>
        <v>0.62222222222222223</v>
      </c>
      <c r="G9" s="4">
        <v>70</v>
      </c>
      <c r="H9" s="4">
        <v>1</v>
      </c>
      <c r="I9" s="26">
        <f t="shared" si="1"/>
        <v>1.4285714285714285E-2</v>
      </c>
      <c r="J9" s="111"/>
    </row>
    <row r="10" spans="1:10" ht="15" customHeight="1" x14ac:dyDescent="0.25">
      <c r="A10" s="18"/>
      <c r="B10" s="116" t="s">
        <v>12</v>
      </c>
      <c r="C10" s="36" t="s">
        <v>38</v>
      </c>
      <c r="D10" s="31">
        <v>90</v>
      </c>
      <c r="E10" s="31">
        <v>29</v>
      </c>
      <c r="F10" s="32">
        <f t="shared" si="0"/>
        <v>0.32222222222222224</v>
      </c>
      <c r="G10" s="31">
        <v>70</v>
      </c>
      <c r="H10" s="31">
        <v>2</v>
      </c>
      <c r="I10" s="32">
        <f t="shared" si="1"/>
        <v>2.8571428571428571E-2</v>
      </c>
      <c r="J10" s="112">
        <f>SUM(H10+H11+E10+E11)</f>
        <v>35</v>
      </c>
    </row>
    <row r="11" spans="1:10" ht="15" customHeight="1" thickBot="1" x14ac:dyDescent="0.3">
      <c r="A11" s="18"/>
      <c r="B11" s="118"/>
      <c r="C11" s="11" t="s">
        <v>40</v>
      </c>
      <c r="D11" s="12">
        <v>50</v>
      </c>
      <c r="E11" s="4">
        <v>4</v>
      </c>
      <c r="F11" s="26">
        <f t="shared" si="0"/>
        <v>0.08</v>
      </c>
      <c r="G11" s="4">
        <v>50</v>
      </c>
      <c r="H11" s="4">
        <v>0</v>
      </c>
      <c r="I11" s="26">
        <f t="shared" si="1"/>
        <v>0</v>
      </c>
      <c r="J11" s="111"/>
    </row>
    <row r="12" spans="1:10" ht="15" customHeight="1" x14ac:dyDescent="0.25">
      <c r="A12" s="18"/>
      <c r="B12" s="116" t="s">
        <v>78</v>
      </c>
      <c r="C12" s="36" t="s">
        <v>38</v>
      </c>
      <c r="D12" s="31">
        <v>80</v>
      </c>
      <c r="E12" s="31">
        <v>16</v>
      </c>
      <c r="F12" s="32">
        <f t="shared" si="0"/>
        <v>0.2</v>
      </c>
      <c r="G12" s="31">
        <v>50</v>
      </c>
      <c r="H12" s="31">
        <v>2</v>
      </c>
      <c r="I12" s="32">
        <f t="shared" si="1"/>
        <v>0.04</v>
      </c>
      <c r="J12" s="110">
        <f>SUM(H12+H13+E12+E13)</f>
        <v>33</v>
      </c>
    </row>
    <row r="13" spans="1:10" ht="15" customHeight="1" thickBot="1" x14ac:dyDescent="0.3">
      <c r="A13" s="18"/>
      <c r="B13" s="118"/>
      <c r="C13" s="38" t="s">
        <v>107</v>
      </c>
      <c r="D13" s="4">
        <v>45</v>
      </c>
      <c r="E13" s="4">
        <v>11</v>
      </c>
      <c r="F13" s="26">
        <f t="shared" si="0"/>
        <v>0.24444444444444444</v>
      </c>
      <c r="G13" s="4">
        <v>30</v>
      </c>
      <c r="H13" s="4">
        <v>4</v>
      </c>
      <c r="I13" s="26">
        <f t="shared" si="1"/>
        <v>0.13333333333333333</v>
      </c>
      <c r="J13" s="111"/>
    </row>
    <row r="14" spans="1:10" ht="15" customHeight="1" x14ac:dyDescent="0.25">
      <c r="A14" s="18"/>
      <c r="B14" s="116" t="s">
        <v>79</v>
      </c>
      <c r="C14" s="36" t="s">
        <v>38</v>
      </c>
      <c r="D14" s="31">
        <v>60</v>
      </c>
      <c r="E14" s="31">
        <v>7</v>
      </c>
      <c r="F14" s="32">
        <f t="shared" si="0"/>
        <v>0.11666666666666667</v>
      </c>
      <c r="G14" s="31">
        <v>50</v>
      </c>
      <c r="H14" s="31">
        <v>0</v>
      </c>
      <c r="I14" s="32">
        <f t="shared" si="1"/>
        <v>0</v>
      </c>
      <c r="J14" s="110">
        <f>SUM(H14+H15+E14+E15)</f>
        <v>33</v>
      </c>
    </row>
    <row r="15" spans="1:10" ht="15" customHeight="1" thickBot="1" x14ac:dyDescent="0.3">
      <c r="A15" s="18"/>
      <c r="B15" s="118"/>
      <c r="C15" s="11" t="s">
        <v>58</v>
      </c>
      <c r="D15" s="4">
        <v>45</v>
      </c>
      <c r="E15" s="4">
        <v>25</v>
      </c>
      <c r="F15" s="26">
        <f t="shared" si="0"/>
        <v>0.55555555555555558</v>
      </c>
      <c r="G15" s="4">
        <v>45</v>
      </c>
      <c r="H15" s="4">
        <v>1</v>
      </c>
      <c r="I15" s="26">
        <f t="shared" si="1"/>
        <v>2.2222222222222223E-2</v>
      </c>
      <c r="J15" s="111"/>
    </row>
    <row r="16" spans="1:10" ht="15" customHeight="1" x14ac:dyDescent="0.25">
      <c r="A16" s="18"/>
      <c r="B16" s="116" t="s">
        <v>80</v>
      </c>
      <c r="C16" s="36" t="s">
        <v>57</v>
      </c>
      <c r="D16" s="31">
        <v>50</v>
      </c>
      <c r="E16" s="31">
        <v>8</v>
      </c>
      <c r="F16" s="32">
        <f t="shared" si="0"/>
        <v>0.16</v>
      </c>
      <c r="G16" s="31">
        <v>45</v>
      </c>
      <c r="H16" s="31">
        <v>0</v>
      </c>
      <c r="I16" s="32">
        <f t="shared" si="1"/>
        <v>0</v>
      </c>
      <c r="J16" s="110">
        <f>SUM(H16+H17+H18+E16+E17+E18)</f>
        <v>19</v>
      </c>
    </row>
    <row r="17" spans="1:10" ht="15" customHeight="1" x14ac:dyDescent="0.25">
      <c r="A17" s="18"/>
      <c r="B17" s="117"/>
      <c r="C17" s="38" t="s">
        <v>69</v>
      </c>
      <c r="D17" s="34">
        <v>50</v>
      </c>
      <c r="E17" s="34">
        <v>4</v>
      </c>
      <c r="F17" s="35">
        <f t="shared" si="0"/>
        <v>0.08</v>
      </c>
      <c r="G17" s="34">
        <v>45</v>
      </c>
      <c r="H17" s="34">
        <v>0</v>
      </c>
      <c r="I17" s="35">
        <f t="shared" si="1"/>
        <v>0</v>
      </c>
      <c r="J17" s="112"/>
    </row>
    <row r="18" spans="1:10" ht="15" customHeight="1" thickBot="1" x14ac:dyDescent="0.3">
      <c r="A18" s="18"/>
      <c r="B18" s="118"/>
      <c r="C18" s="11" t="s">
        <v>71</v>
      </c>
      <c r="D18" s="4">
        <v>50</v>
      </c>
      <c r="E18" s="4">
        <v>7</v>
      </c>
      <c r="F18" s="26">
        <f t="shared" si="0"/>
        <v>0.14000000000000001</v>
      </c>
      <c r="G18" s="4">
        <v>45</v>
      </c>
      <c r="H18" s="4">
        <v>0</v>
      </c>
      <c r="I18" s="26">
        <f t="shared" si="1"/>
        <v>0</v>
      </c>
      <c r="J18" s="111"/>
    </row>
    <row r="19" spans="1:10" ht="15" customHeight="1" thickBot="1" x14ac:dyDescent="0.3">
      <c r="A19" s="18"/>
      <c r="B19" s="29" t="s">
        <v>81</v>
      </c>
      <c r="C19" s="10" t="s">
        <v>72</v>
      </c>
      <c r="D19" s="6">
        <v>70</v>
      </c>
      <c r="E19" s="6">
        <v>20</v>
      </c>
      <c r="F19" s="25">
        <f t="shared" si="0"/>
        <v>0.2857142857142857</v>
      </c>
      <c r="G19" s="6">
        <v>50</v>
      </c>
      <c r="H19" s="6">
        <v>2</v>
      </c>
      <c r="I19" s="25">
        <f t="shared" si="1"/>
        <v>0.04</v>
      </c>
      <c r="J19" s="101">
        <f>SUM(H19+E19)</f>
        <v>22</v>
      </c>
    </row>
    <row r="20" spans="1:10" ht="15" customHeight="1" x14ac:dyDescent="0.25">
      <c r="A20" s="18"/>
      <c r="B20" s="116" t="s">
        <v>116</v>
      </c>
      <c r="C20" s="36" t="s">
        <v>73</v>
      </c>
      <c r="D20" s="31">
        <v>50</v>
      </c>
      <c r="E20" s="31">
        <v>38</v>
      </c>
      <c r="F20" s="32">
        <f t="shared" si="0"/>
        <v>0.76</v>
      </c>
      <c r="G20" s="31">
        <v>15</v>
      </c>
      <c r="H20" s="31">
        <v>3</v>
      </c>
      <c r="I20" s="32">
        <f t="shared" si="1"/>
        <v>0.2</v>
      </c>
      <c r="J20" s="110">
        <f>SUM(H20+H21+E20+E21)</f>
        <v>56</v>
      </c>
    </row>
    <row r="21" spans="1:10" ht="15" customHeight="1" thickBot="1" x14ac:dyDescent="0.3">
      <c r="A21" s="18"/>
      <c r="B21" s="118"/>
      <c r="C21" s="11" t="s">
        <v>74</v>
      </c>
      <c r="D21" s="4">
        <v>45</v>
      </c>
      <c r="E21" s="4">
        <v>14</v>
      </c>
      <c r="F21" s="26">
        <f t="shared" si="0"/>
        <v>0.31111111111111112</v>
      </c>
      <c r="G21" s="4">
        <v>15</v>
      </c>
      <c r="H21" s="4">
        <v>1</v>
      </c>
      <c r="I21" s="26">
        <f t="shared" si="1"/>
        <v>6.6666666666666666E-2</v>
      </c>
      <c r="J21" s="111"/>
    </row>
    <row r="22" spans="1:10" ht="15" customHeight="1" x14ac:dyDescent="0.25">
      <c r="A22" s="18"/>
      <c r="B22" s="120" t="s">
        <v>117</v>
      </c>
      <c r="C22" s="36" t="s">
        <v>13</v>
      </c>
      <c r="D22" s="31">
        <v>45</v>
      </c>
      <c r="E22" s="31">
        <v>17</v>
      </c>
      <c r="F22" s="32">
        <f t="shared" si="0"/>
        <v>0.37777777777777777</v>
      </c>
      <c r="G22" s="31"/>
      <c r="H22" s="31"/>
      <c r="I22" s="32"/>
      <c r="J22" s="110">
        <f>SUM(H24+H25+E22+E23+E24+E25)</f>
        <v>117</v>
      </c>
    </row>
    <row r="23" spans="1:10" ht="15" customHeight="1" x14ac:dyDescent="0.25">
      <c r="A23" s="18"/>
      <c r="B23" s="120"/>
      <c r="C23" s="38" t="s">
        <v>101</v>
      </c>
      <c r="D23" s="34">
        <v>60</v>
      </c>
      <c r="E23" s="34">
        <v>47</v>
      </c>
      <c r="F23" s="35">
        <f t="shared" si="0"/>
        <v>0.78333333333333333</v>
      </c>
      <c r="G23" s="34"/>
      <c r="H23" s="34"/>
      <c r="I23" s="35"/>
      <c r="J23" s="112"/>
    </row>
    <row r="24" spans="1:10" ht="15" customHeight="1" x14ac:dyDescent="0.25">
      <c r="A24" s="18"/>
      <c r="B24" s="120"/>
      <c r="C24" s="41" t="s">
        <v>17</v>
      </c>
      <c r="D24" s="34">
        <v>85</v>
      </c>
      <c r="E24" s="34">
        <v>47</v>
      </c>
      <c r="F24" s="35">
        <f t="shared" si="0"/>
        <v>0.55294117647058827</v>
      </c>
      <c r="G24" s="34">
        <v>45</v>
      </c>
      <c r="H24" s="34">
        <v>3</v>
      </c>
      <c r="I24" s="35">
        <f t="shared" si="1"/>
        <v>6.6666666666666666E-2</v>
      </c>
      <c r="J24" s="112"/>
    </row>
    <row r="25" spans="1:10" ht="15" customHeight="1" thickBot="1" x14ac:dyDescent="0.3">
      <c r="A25" s="18"/>
      <c r="B25" s="120"/>
      <c r="C25" s="39" t="s">
        <v>102</v>
      </c>
      <c r="D25" s="14">
        <v>30</v>
      </c>
      <c r="E25" s="14">
        <v>3</v>
      </c>
      <c r="F25" s="40">
        <f t="shared" si="0"/>
        <v>0.1</v>
      </c>
      <c r="G25" s="14">
        <v>30</v>
      </c>
      <c r="H25" s="9">
        <v>0</v>
      </c>
      <c r="I25" s="27">
        <f t="shared" si="1"/>
        <v>0</v>
      </c>
      <c r="J25" s="111"/>
    </row>
    <row r="26" spans="1:10" ht="15" customHeight="1" x14ac:dyDescent="0.25">
      <c r="A26" s="18"/>
      <c r="B26" s="116" t="s">
        <v>118</v>
      </c>
      <c r="C26" s="36" t="s">
        <v>82</v>
      </c>
      <c r="D26" s="31">
        <v>50</v>
      </c>
      <c r="E26" s="31">
        <v>7</v>
      </c>
      <c r="F26" s="32">
        <f t="shared" si="0"/>
        <v>0.14000000000000001</v>
      </c>
      <c r="G26" s="31">
        <v>30</v>
      </c>
      <c r="H26" s="31">
        <v>2</v>
      </c>
      <c r="I26" s="32">
        <f t="shared" si="1"/>
        <v>6.6666666666666666E-2</v>
      </c>
      <c r="J26" s="110">
        <f>SUM(H26+H27+E26+E27)</f>
        <v>16</v>
      </c>
    </row>
    <row r="27" spans="1:10" ht="15" customHeight="1" thickBot="1" x14ac:dyDescent="0.3">
      <c r="A27" s="18"/>
      <c r="B27" s="118"/>
      <c r="C27" s="42" t="s">
        <v>83</v>
      </c>
      <c r="D27" s="12">
        <v>30</v>
      </c>
      <c r="E27" s="12">
        <v>7</v>
      </c>
      <c r="F27" s="28">
        <f t="shared" si="0"/>
        <v>0.23333333333333334</v>
      </c>
      <c r="G27" s="12">
        <v>30</v>
      </c>
      <c r="H27" s="4">
        <v>0</v>
      </c>
      <c r="I27" s="26">
        <f t="shared" si="1"/>
        <v>0</v>
      </c>
      <c r="J27" s="111"/>
    </row>
    <row r="28" spans="1:10" ht="15" customHeight="1" x14ac:dyDescent="0.25">
      <c r="A28" s="18"/>
      <c r="B28" s="116" t="s">
        <v>119</v>
      </c>
      <c r="C28" s="43" t="s">
        <v>6</v>
      </c>
      <c r="D28" s="30">
        <v>35</v>
      </c>
      <c r="E28" s="31">
        <v>9</v>
      </c>
      <c r="F28" s="32">
        <f t="shared" si="0"/>
        <v>0.25714285714285712</v>
      </c>
      <c r="G28" s="31">
        <v>20</v>
      </c>
      <c r="H28" s="31">
        <v>1</v>
      </c>
      <c r="I28" s="32">
        <f t="shared" si="1"/>
        <v>0.05</v>
      </c>
      <c r="J28" s="110">
        <f>SUM(H28+H29+E28+E29)</f>
        <v>24</v>
      </c>
    </row>
    <row r="29" spans="1:10" ht="15" customHeight="1" thickBot="1" x14ac:dyDescent="0.3">
      <c r="A29" s="18"/>
      <c r="B29" s="118"/>
      <c r="C29" s="42" t="s">
        <v>18</v>
      </c>
      <c r="D29" s="12">
        <v>35</v>
      </c>
      <c r="E29" s="4">
        <v>14</v>
      </c>
      <c r="F29" s="26">
        <f t="shared" si="0"/>
        <v>0.4</v>
      </c>
      <c r="G29" s="4">
        <v>20</v>
      </c>
      <c r="H29" s="4">
        <v>0</v>
      </c>
      <c r="I29" s="26">
        <f t="shared" si="1"/>
        <v>0</v>
      </c>
      <c r="J29" s="111"/>
    </row>
    <row r="30" spans="1:10" ht="15" customHeight="1" x14ac:dyDescent="0.25">
      <c r="A30" s="18"/>
      <c r="B30" s="116" t="s">
        <v>120</v>
      </c>
      <c r="C30" s="36" t="s">
        <v>19</v>
      </c>
      <c r="D30" s="31">
        <v>30</v>
      </c>
      <c r="E30" s="31">
        <v>21</v>
      </c>
      <c r="F30" s="32">
        <f t="shared" si="0"/>
        <v>0.7</v>
      </c>
      <c r="G30" s="31">
        <v>30</v>
      </c>
      <c r="H30" s="31">
        <v>2</v>
      </c>
      <c r="I30" s="32">
        <f t="shared" si="1"/>
        <v>6.6666666666666666E-2</v>
      </c>
      <c r="J30" s="110">
        <f>SUM(H30+H31+H32+H33+E30+E31+E32+E33)</f>
        <v>105</v>
      </c>
    </row>
    <row r="31" spans="1:10" ht="15" customHeight="1" x14ac:dyDescent="0.25">
      <c r="A31" s="18"/>
      <c r="B31" s="117"/>
      <c r="C31" s="38" t="s">
        <v>20</v>
      </c>
      <c r="D31" s="34">
        <v>50</v>
      </c>
      <c r="E31" s="34">
        <v>23</v>
      </c>
      <c r="F31" s="35">
        <f t="shared" si="0"/>
        <v>0.46</v>
      </c>
      <c r="G31" s="34">
        <v>50</v>
      </c>
      <c r="H31" s="34">
        <v>2</v>
      </c>
      <c r="I31" s="35">
        <f t="shared" si="1"/>
        <v>0.04</v>
      </c>
      <c r="J31" s="112"/>
    </row>
    <row r="32" spans="1:10" ht="15" customHeight="1" x14ac:dyDescent="0.25">
      <c r="A32" s="18"/>
      <c r="B32" s="117"/>
      <c r="C32" s="38" t="s">
        <v>21</v>
      </c>
      <c r="D32" s="34">
        <v>50</v>
      </c>
      <c r="E32" s="34">
        <v>26</v>
      </c>
      <c r="F32" s="35">
        <f t="shared" si="0"/>
        <v>0.52</v>
      </c>
      <c r="G32" s="34">
        <v>50</v>
      </c>
      <c r="H32" s="34">
        <v>1</v>
      </c>
      <c r="I32" s="35">
        <f t="shared" si="1"/>
        <v>0.02</v>
      </c>
      <c r="J32" s="112"/>
    </row>
    <row r="33" spans="1:10" ht="15" customHeight="1" thickBot="1" x14ac:dyDescent="0.3">
      <c r="A33" s="18"/>
      <c r="B33" s="118"/>
      <c r="C33" s="3" t="s">
        <v>22</v>
      </c>
      <c r="D33" s="12">
        <v>70</v>
      </c>
      <c r="E33" s="12">
        <v>26</v>
      </c>
      <c r="F33" s="28">
        <f t="shared" si="0"/>
        <v>0.37142857142857144</v>
      </c>
      <c r="G33" s="12">
        <v>50</v>
      </c>
      <c r="H33" s="12">
        <v>4</v>
      </c>
      <c r="I33" s="28">
        <f t="shared" si="1"/>
        <v>0.08</v>
      </c>
      <c r="J33" s="111"/>
    </row>
    <row r="34" spans="1:10" ht="15" customHeight="1" x14ac:dyDescent="0.25">
      <c r="A34" s="18"/>
      <c r="B34" s="116" t="s">
        <v>121</v>
      </c>
      <c r="C34" s="36" t="s">
        <v>13</v>
      </c>
      <c r="D34" s="31">
        <v>60</v>
      </c>
      <c r="E34" s="31">
        <v>10</v>
      </c>
      <c r="F34" s="32">
        <f t="shared" si="0"/>
        <v>0.16666666666666666</v>
      </c>
      <c r="G34" s="31">
        <v>50</v>
      </c>
      <c r="H34" s="31">
        <v>0</v>
      </c>
      <c r="I34" s="32">
        <f t="shared" si="1"/>
        <v>0</v>
      </c>
      <c r="J34" s="110">
        <f>SUM(H34+H35+H36+H37+H38+H39+E34+E35+E36+E37)</f>
        <v>137</v>
      </c>
    </row>
    <row r="35" spans="1:10" ht="15" customHeight="1" x14ac:dyDescent="0.25">
      <c r="A35" s="18"/>
      <c r="B35" s="117"/>
      <c r="C35" s="38" t="s">
        <v>23</v>
      </c>
      <c r="D35" s="34">
        <v>35</v>
      </c>
      <c r="E35" s="34">
        <v>22</v>
      </c>
      <c r="F35" s="35">
        <f t="shared" si="0"/>
        <v>0.62857142857142856</v>
      </c>
      <c r="G35" s="34">
        <v>35</v>
      </c>
      <c r="H35" s="34">
        <v>0</v>
      </c>
      <c r="I35" s="35">
        <f t="shared" si="1"/>
        <v>0</v>
      </c>
      <c r="J35" s="112"/>
    </row>
    <row r="36" spans="1:10" ht="15" customHeight="1" x14ac:dyDescent="0.25">
      <c r="A36" s="18"/>
      <c r="B36" s="117"/>
      <c r="C36" s="38" t="s">
        <v>101</v>
      </c>
      <c r="D36" s="34">
        <v>70</v>
      </c>
      <c r="E36" s="34">
        <v>63</v>
      </c>
      <c r="F36" s="35">
        <f t="shared" si="0"/>
        <v>0.9</v>
      </c>
      <c r="G36" s="34">
        <v>70</v>
      </c>
      <c r="H36" s="34">
        <v>1</v>
      </c>
      <c r="I36" s="35">
        <f t="shared" si="1"/>
        <v>1.4285714285714285E-2</v>
      </c>
      <c r="J36" s="112"/>
    </row>
    <row r="37" spans="1:10" ht="15" customHeight="1" x14ac:dyDescent="0.25">
      <c r="A37" s="18"/>
      <c r="B37" s="117"/>
      <c r="C37" s="38" t="s">
        <v>21</v>
      </c>
      <c r="D37" s="34">
        <v>70</v>
      </c>
      <c r="E37" s="34">
        <v>37</v>
      </c>
      <c r="F37" s="35">
        <f t="shared" si="0"/>
        <v>0.52857142857142858</v>
      </c>
      <c r="G37" s="34">
        <v>70</v>
      </c>
      <c r="H37" s="34">
        <v>3</v>
      </c>
      <c r="I37" s="35">
        <f t="shared" si="1"/>
        <v>4.2857142857142858E-2</v>
      </c>
      <c r="J37" s="112"/>
    </row>
    <row r="38" spans="1:10" ht="15" customHeight="1" x14ac:dyDescent="0.25">
      <c r="A38" s="18"/>
      <c r="B38" s="117"/>
      <c r="C38" s="38" t="s">
        <v>14</v>
      </c>
      <c r="D38" s="34"/>
      <c r="E38" s="34"/>
      <c r="F38" s="35"/>
      <c r="G38" s="34">
        <v>50</v>
      </c>
      <c r="H38" s="34">
        <v>0</v>
      </c>
      <c r="I38" s="35">
        <f t="shared" si="1"/>
        <v>0</v>
      </c>
      <c r="J38" s="112"/>
    </row>
    <row r="39" spans="1:10" ht="15" customHeight="1" thickBot="1" x14ac:dyDescent="0.3">
      <c r="A39" s="18"/>
      <c r="B39" s="118"/>
      <c r="C39" s="3" t="s">
        <v>15</v>
      </c>
      <c r="D39" s="12"/>
      <c r="E39" s="4"/>
      <c r="F39" s="26"/>
      <c r="G39" s="4">
        <v>30</v>
      </c>
      <c r="H39" s="4">
        <v>1</v>
      </c>
      <c r="I39" s="26">
        <f t="shared" si="1"/>
        <v>3.3333333333333333E-2</v>
      </c>
      <c r="J39" s="111"/>
    </row>
    <row r="40" spans="1:10" ht="15" customHeight="1" x14ac:dyDescent="0.25">
      <c r="A40" s="18"/>
      <c r="B40" s="116" t="s">
        <v>122</v>
      </c>
      <c r="C40" s="36" t="s">
        <v>21</v>
      </c>
      <c r="D40" s="31">
        <v>50</v>
      </c>
      <c r="E40" s="31">
        <v>103</v>
      </c>
      <c r="F40" s="32">
        <f t="shared" si="0"/>
        <v>2.06</v>
      </c>
      <c r="G40" s="31">
        <v>40</v>
      </c>
      <c r="H40" s="31">
        <v>2</v>
      </c>
      <c r="I40" s="32">
        <f t="shared" si="1"/>
        <v>0.05</v>
      </c>
      <c r="J40" s="110">
        <f>SUM(H40+H41+E40+E41)</f>
        <v>121</v>
      </c>
    </row>
    <row r="41" spans="1:10" ht="15" customHeight="1" thickBot="1" x14ac:dyDescent="0.3">
      <c r="A41" s="18"/>
      <c r="B41" s="118"/>
      <c r="C41" s="11" t="s">
        <v>25</v>
      </c>
      <c r="D41" s="12">
        <v>50</v>
      </c>
      <c r="E41" s="4">
        <v>16</v>
      </c>
      <c r="F41" s="26">
        <f t="shared" si="0"/>
        <v>0.32</v>
      </c>
      <c r="G41" s="4">
        <v>15</v>
      </c>
      <c r="H41" s="4">
        <v>0</v>
      </c>
      <c r="I41" s="26">
        <f t="shared" si="1"/>
        <v>0</v>
      </c>
      <c r="J41" s="111"/>
    </row>
    <row r="42" spans="1:10" ht="15" customHeight="1" x14ac:dyDescent="0.25">
      <c r="A42" s="18"/>
      <c r="B42" s="120" t="s">
        <v>123</v>
      </c>
      <c r="C42" s="36" t="s">
        <v>101</v>
      </c>
      <c r="D42" s="31">
        <v>60</v>
      </c>
      <c r="E42" s="31">
        <v>59</v>
      </c>
      <c r="F42" s="32">
        <f t="shared" si="0"/>
        <v>0.98333333333333328</v>
      </c>
      <c r="G42" s="31">
        <v>15</v>
      </c>
      <c r="H42" s="31">
        <v>2</v>
      </c>
      <c r="I42" s="32">
        <f t="shared" si="1"/>
        <v>0.13333333333333333</v>
      </c>
      <c r="J42" s="110">
        <f>SUM(H42+H43+H44+E42+E43+E44)</f>
        <v>83</v>
      </c>
    </row>
    <row r="43" spans="1:10" ht="15" customHeight="1" x14ac:dyDescent="0.25">
      <c r="A43" s="18"/>
      <c r="B43" s="120"/>
      <c r="C43" s="38" t="s">
        <v>21</v>
      </c>
      <c r="D43" s="44">
        <v>40</v>
      </c>
      <c r="E43" s="34">
        <v>18</v>
      </c>
      <c r="F43" s="35">
        <f t="shared" si="0"/>
        <v>0.45</v>
      </c>
      <c r="G43" s="34">
        <v>15</v>
      </c>
      <c r="H43" s="34">
        <v>3</v>
      </c>
      <c r="I43" s="35">
        <f t="shared" si="1"/>
        <v>0.2</v>
      </c>
      <c r="J43" s="112"/>
    </row>
    <row r="44" spans="1:10" ht="15" customHeight="1" thickBot="1" x14ac:dyDescent="0.3">
      <c r="A44" s="18"/>
      <c r="B44" s="120"/>
      <c r="C44" s="8" t="s">
        <v>8</v>
      </c>
      <c r="D44" s="14">
        <v>30</v>
      </c>
      <c r="E44" s="9">
        <v>1</v>
      </c>
      <c r="F44" s="27">
        <f t="shared" si="0"/>
        <v>3.3333333333333333E-2</v>
      </c>
      <c r="G44" s="9">
        <v>15</v>
      </c>
      <c r="H44" s="9">
        <v>0</v>
      </c>
      <c r="I44" s="27">
        <f t="shared" si="1"/>
        <v>0</v>
      </c>
      <c r="J44" s="111"/>
    </row>
    <row r="45" spans="1:10" ht="15" customHeight="1" x14ac:dyDescent="0.25">
      <c r="A45" s="18"/>
      <c r="B45" s="121" t="s">
        <v>124</v>
      </c>
      <c r="C45" s="36" t="s">
        <v>84</v>
      </c>
      <c r="D45" s="31">
        <v>45</v>
      </c>
      <c r="E45" s="31">
        <v>44</v>
      </c>
      <c r="F45" s="32">
        <f t="shared" si="0"/>
        <v>0.97777777777777775</v>
      </c>
      <c r="G45" s="31">
        <v>50</v>
      </c>
      <c r="H45" s="31">
        <v>4</v>
      </c>
      <c r="I45" s="32">
        <f t="shared" si="1"/>
        <v>0.08</v>
      </c>
      <c r="J45" s="113">
        <f>SUM(H45+H46+H47+H48+H49+H50+H51+H52+H53+H54+E45+E46+E47+E48+E50+E52+E54)</f>
        <v>311</v>
      </c>
    </row>
    <row r="46" spans="1:10" ht="15" customHeight="1" x14ac:dyDescent="0.25">
      <c r="A46" s="18"/>
      <c r="B46" s="119"/>
      <c r="C46" s="38" t="s">
        <v>101</v>
      </c>
      <c r="D46" s="34">
        <v>45</v>
      </c>
      <c r="E46" s="34">
        <v>32</v>
      </c>
      <c r="F46" s="35">
        <f t="shared" si="0"/>
        <v>0.71111111111111114</v>
      </c>
      <c r="G46" s="34">
        <v>45</v>
      </c>
      <c r="H46" s="34">
        <v>1</v>
      </c>
      <c r="I46" s="35">
        <f t="shared" si="1"/>
        <v>2.2222222222222223E-2</v>
      </c>
      <c r="J46" s="114"/>
    </row>
    <row r="47" spans="1:10" ht="15" customHeight="1" x14ac:dyDescent="0.25">
      <c r="A47" s="18"/>
      <c r="B47" s="119"/>
      <c r="C47" s="38" t="s">
        <v>26</v>
      </c>
      <c r="D47" s="34">
        <v>60</v>
      </c>
      <c r="E47" s="34">
        <v>65</v>
      </c>
      <c r="F47" s="35">
        <f t="shared" si="0"/>
        <v>1.0833333333333333</v>
      </c>
      <c r="G47" s="34">
        <v>35</v>
      </c>
      <c r="H47" s="34">
        <v>5</v>
      </c>
      <c r="I47" s="45">
        <f t="shared" si="1"/>
        <v>0.14285714285714285</v>
      </c>
      <c r="J47" s="114"/>
    </row>
    <row r="48" spans="1:10" ht="15" customHeight="1" x14ac:dyDescent="0.25">
      <c r="A48" s="18"/>
      <c r="B48" s="119"/>
      <c r="C48" s="38" t="s">
        <v>16</v>
      </c>
      <c r="D48" s="34">
        <v>30</v>
      </c>
      <c r="E48" s="34">
        <v>20</v>
      </c>
      <c r="F48" s="35">
        <f t="shared" si="0"/>
        <v>0.66666666666666663</v>
      </c>
      <c r="G48" s="34">
        <v>60</v>
      </c>
      <c r="H48" s="34">
        <v>0</v>
      </c>
      <c r="I48" s="45">
        <f t="shared" si="1"/>
        <v>0</v>
      </c>
      <c r="J48" s="114"/>
    </row>
    <row r="49" spans="1:10" ht="15" customHeight="1" x14ac:dyDescent="0.25">
      <c r="A49" s="18"/>
      <c r="B49" s="119"/>
      <c r="C49" s="38" t="s">
        <v>17</v>
      </c>
      <c r="D49" s="34"/>
      <c r="E49" s="34"/>
      <c r="F49" s="35"/>
      <c r="G49" s="34">
        <v>45</v>
      </c>
      <c r="H49" s="34">
        <v>3</v>
      </c>
      <c r="I49" s="45">
        <f t="shared" si="1"/>
        <v>6.6666666666666666E-2</v>
      </c>
      <c r="J49" s="114"/>
    </row>
    <row r="50" spans="1:10" ht="15" customHeight="1" x14ac:dyDescent="0.25">
      <c r="A50" s="18"/>
      <c r="B50" s="119"/>
      <c r="C50" s="38" t="s">
        <v>21</v>
      </c>
      <c r="D50" s="34">
        <v>45</v>
      </c>
      <c r="E50" s="34">
        <v>27</v>
      </c>
      <c r="F50" s="35">
        <f t="shared" si="0"/>
        <v>0.6</v>
      </c>
      <c r="G50" s="34">
        <v>55</v>
      </c>
      <c r="H50" s="34">
        <v>3</v>
      </c>
      <c r="I50" s="45">
        <f t="shared" si="1"/>
        <v>5.4545454545454543E-2</v>
      </c>
      <c r="J50" s="114"/>
    </row>
    <row r="51" spans="1:10" ht="15" customHeight="1" x14ac:dyDescent="0.25">
      <c r="A51" s="18"/>
      <c r="B51" s="119"/>
      <c r="C51" s="38" t="s">
        <v>85</v>
      </c>
      <c r="D51" s="34"/>
      <c r="E51" s="34"/>
      <c r="F51" s="35"/>
      <c r="G51" s="34">
        <v>15</v>
      </c>
      <c r="H51" s="34">
        <v>0</v>
      </c>
      <c r="I51" s="45">
        <f t="shared" si="1"/>
        <v>0</v>
      </c>
      <c r="J51" s="114"/>
    </row>
    <row r="52" spans="1:10" ht="15" customHeight="1" x14ac:dyDescent="0.25">
      <c r="A52" s="18"/>
      <c r="B52" s="119"/>
      <c r="C52" s="38" t="s">
        <v>27</v>
      </c>
      <c r="D52" s="34">
        <v>60</v>
      </c>
      <c r="E52" s="34">
        <v>82</v>
      </c>
      <c r="F52" s="35">
        <f t="shared" si="0"/>
        <v>1.3666666666666667</v>
      </c>
      <c r="G52" s="34">
        <v>105</v>
      </c>
      <c r="H52" s="34">
        <v>16</v>
      </c>
      <c r="I52" s="45">
        <f t="shared" si="1"/>
        <v>0.15238095238095239</v>
      </c>
      <c r="J52" s="114"/>
    </row>
    <row r="53" spans="1:10" ht="15" customHeight="1" x14ac:dyDescent="0.25">
      <c r="A53" s="18"/>
      <c r="B53" s="119"/>
      <c r="C53" s="38" t="s">
        <v>86</v>
      </c>
      <c r="D53" s="44"/>
      <c r="E53" s="44"/>
      <c r="F53" s="45"/>
      <c r="G53" s="44">
        <v>25</v>
      </c>
      <c r="H53" s="34">
        <v>0</v>
      </c>
      <c r="I53" s="45">
        <f t="shared" si="1"/>
        <v>0</v>
      </c>
      <c r="J53" s="114"/>
    </row>
    <row r="54" spans="1:10" ht="15" customHeight="1" thickBot="1" x14ac:dyDescent="0.3">
      <c r="A54" s="18"/>
      <c r="B54" s="122"/>
      <c r="C54" s="49" t="s">
        <v>102</v>
      </c>
      <c r="D54" s="56">
        <v>45</v>
      </c>
      <c r="E54" s="50">
        <v>7</v>
      </c>
      <c r="F54" s="51">
        <f t="shared" si="0"/>
        <v>0.15555555555555556</v>
      </c>
      <c r="G54" s="50">
        <v>70</v>
      </c>
      <c r="H54" s="50">
        <v>2</v>
      </c>
      <c r="I54" s="57">
        <f t="shared" si="1"/>
        <v>2.8571428571428571E-2</v>
      </c>
      <c r="J54" s="115"/>
    </row>
    <row r="55" spans="1:10" ht="15" customHeight="1" x14ac:dyDescent="0.25">
      <c r="A55" s="18"/>
      <c r="B55" s="117" t="s">
        <v>125</v>
      </c>
      <c r="C55" s="52" t="s">
        <v>28</v>
      </c>
      <c r="D55" s="53">
        <v>50</v>
      </c>
      <c r="E55" s="53">
        <v>16</v>
      </c>
      <c r="F55" s="54">
        <f t="shared" si="0"/>
        <v>0.32</v>
      </c>
      <c r="G55" s="53">
        <v>50</v>
      </c>
      <c r="H55" s="53">
        <v>2</v>
      </c>
      <c r="I55" s="55">
        <f t="shared" si="1"/>
        <v>0.04</v>
      </c>
      <c r="J55" s="110">
        <f>SUM(H55+H56+H57+E55+E57)</f>
        <v>82</v>
      </c>
    </row>
    <row r="56" spans="1:10" ht="15" customHeight="1" x14ac:dyDescent="0.25">
      <c r="A56" s="18"/>
      <c r="B56" s="117"/>
      <c r="C56" s="38" t="s">
        <v>24</v>
      </c>
      <c r="D56" s="44"/>
      <c r="E56" s="34"/>
      <c r="F56" s="35"/>
      <c r="G56" s="34">
        <v>50</v>
      </c>
      <c r="H56" s="34">
        <v>2</v>
      </c>
      <c r="I56" s="45">
        <f t="shared" si="1"/>
        <v>0.04</v>
      </c>
      <c r="J56" s="112"/>
    </row>
    <row r="57" spans="1:10" ht="15" customHeight="1" thickBot="1" x14ac:dyDescent="0.3">
      <c r="A57" s="18"/>
      <c r="B57" s="118"/>
      <c r="C57" s="49" t="s">
        <v>22</v>
      </c>
      <c r="D57" s="56">
        <v>60</v>
      </c>
      <c r="E57" s="50">
        <v>59</v>
      </c>
      <c r="F57" s="51">
        <f t="shared" si="0"/>
        <v>0.98333333333333328</v>
      </c>
      <c r="G57" s="50">
        <v>50</v>
      </c>
      <c r="H57" s="50">
        <v>3</v>
      </c>
      <c r="I57" s="57">
        <f t="shared" si="1"/>
        <v>0.06</v>
      </c>
      <c r="J57" s="111"/>
    </row>
    <row r="58" spans="1:10" ht="15" customHeight="1" x14ac:dyDescent="0.25">
      <c r="A58" s="18"/>
      <c r="B58" s="119" t="s">
        <v>136</v>
      </c>
      <c r="C58" s="52" t="s">
        <v>13</v>
      </c>
      <c r="D58" s="53">
        <v>30</v>
      </c>
      <c r="E58" s="53">
        <v>20</v>
      </c>
      <c r="F58" s="54">
        <f t="shared" si="0"/>
        <v>0.66666666666666663</v>
      </c>
      <c r="G58" s="53"/>
      <c r="H58" s="53"/>
      <c r="I58" s="55"/>
      <c r="J58" s="110">
        <f>SUM(H59+E58+E59+E60)</f>
        <v>68</v>
      </c>
    </row>
    <row r="59" spans="1:10" ht="15" customHeight="1" x14ac:dyDescent="0.25">
      <c r="A59" s="18"/>
      <c r="B59" s="119"/>
      <c r="C59" s="38" t="s">
        <v>21</v>
      </c>
      <c r="D59" s="34">
        <v>70</v>
      </c>
      <c r="E59" s="34">
        <v>44</v>
      </c>
      <c r="F59" s="35">
        <f t="shared" si="0"/>
        <v>0.62857142857142856</v>
      </c>
      <c r="G59" s="34">
        <v>45</v>
      </c>
      <c r="H59" s="34">
        <v>2</v>
      </c>
      <c r="I59" s="45">
        <f t="shared" si="1"/>
        <v>4.4444444444444446E-2</v>
      </c>
      <c r="J59" s="112"/>
    </row>
    <row r="60" spans="1:10" ht="15" customHeight="1" thickBot="1" x14ac:dyDescent="0.3">
      <c r="A60" s="18"/>
      <c r="B60" s="122"/>
      <c r="C60" s="49" t="s">
        <v>8</v>
      </c>
      <c r="D60" s="56">
        <v>30</v>
      </c>
      <c r="E60" s="50">
        <v>2</v>
      </c>
      <c r="F60" s="51">
        <f t="shared" si="0"/>
        <v>6.6666666666666666E-2</v>
      </c>
      <c r="G60" s="50"/>
      <c r="H60" s="50"/>
      <c r="I60" s="51"/>
      <c r="J60" s="111"/>
    </row>
    <row r="61" spans="1:10" ht="15" customHeight="1" x14ac:dyDescent="0.25">
      <c r="A61" s="18"/>
      <c r="B61" s="121" t="s">
        <v>126</v>
      </c>
      <c r="C61" s="36" t="s">
        <v>21</v>
      </c>
      <c r="D61" s="30">
        <v>30</v>
      </c>
      <c r="E61" s="31">
        <v>12</v>
      </c>
      <c r="F61" s="32">
        <f t="shared" si="0"/>
        <v>0.4</v>
      </c>
      <c r="G61" s="31">
        <v>25</v>
      </c>
      <c r="H61" s="31">
        <v>0</v>
      </c>
      <c r="I61" s="32">
        <f t="shared" si="1"/>
        <v>0</v>
      </c>
      <c r="J61" s="110">
        <f>SUM(H61+H62+E61+E62)</f>
        <v>33</v>
      </c>
    </row>
    <row r="62" spans="1:10" ht="15" customHeight="1" thickBot="1" x14ac:dyDescent="0.3">
      <c r="A62" s="18"/>
      <c r="B62" s="122"/>
      <c r="C62" s="49" t="s">
        <v>22</v>
      </c>
      <c r="D62" s="56">
        <v>40</v>
      </c>
      <c r="E62" s="50">
        <v>21</v>
      </c>
      <c r="F62" s="51">
        <f t="shared" si="0"/>
        <v>0.52500000000000002</v>
      </c>
      <c r="G62" s="50">
        <v>25</v>
      </c>
      <c r="H62" s="50">
        <v>0</v>
      </c>
      <c r="I62" s="51">
        <f t="shared" si="1"/>
        <v>0</v>
      </c>
      <c r="J62" s="111"/>
    </row>
    <row r="63" spans="1:10" ht="15" customHeight="1" x14ac:dyDescent="0.25">
      <c r="A63" s="18"/>
      <c r="B63" s="121" t="s">
        <v>127</v>
      </c>
      <c r="C63" s="63" t="s">
        <v>13</v>
      </c>
      <c r="D63" s="31">
        <v>80</v>
      </c>
      <c r="E63" s="30">
        <v>17</v>
      </c>
      <c r="F63" s="37">
        <f t="shared" si="0"/>
        <v>0.21249999999999999</v>
      </c>
      <c r="G63" s="30">
        <v>40</v>
      </c>
      <c r="H63" s="31">
        <v>3</v>
      </c>
      <c r="I63" s="32">
        <f t="shared" si="1"/>
        <v>7.4999999999999997E-2</v>
      </c>
      <c r="J63" s="110">
        <f>SUM(H63+H64+H65+H66+H67+E63+E65+E66)</f>
        <v>51</v>
      </c>
    </row>
    <row r="64" spans="1:10" ht="15" customHeight="1" x14ac:dyDescent="0.25">
      <c r="A64" s="18"/>
      <c r="B64" s="119"/>
      <c r="C64" s="47" t="s">
        <v>29</v>
      </c>
      <c r="D64" s="34"/>
      <c r="E64" s="34"/>
      <c r="F64" s="35"/>
      <c r="G64" s="34">
        <v>30</v>
      </c>
      <c r="H64" s="34">
        <v>0</v>
      </c>
      <c r="I64" s="35">
        <f t="shared" si="1"/>
        <v>0</v>
      </c>
      <c r="J64" s="112"/>
    </row>
    <row r="65" spans="1:10" ht="15" customHeight="1" x14ac:dyDescent="0.25">
      <c r="A65" s="18"/>
      <c r="B65" s="119"/>
      <c r="C65" s="47" t="s">
        <v>101</v>
      </c>
      <c r="D65" s="34">
        <v>45</v>
      </c>
      <c r="E65" s="34">
        <v>25</v>
      </c>
      <c r="F65" s="35">
        <f t="shared" si="0"/>
        <v>0.55555555555555558</v>
      </c>
      <c r="G65" s="34">
        <v>45</v>
      </c>
      <c r="H65" s="34">
        <v>3</v>
      </c>
      <c r="I65" s="35">
        <f t="shared" si="1"/>
        <v>6.6666666666666666E-2</v>
      </c>
      <c r="J65" s="112"/>
    </row>
    <row r="66" spans="1:10" ht="15" customHeight="1" x14ac:dyDescent="0.25">
      <c r="A66" s="18"/>
      <c r="B66" s="119"/>
      <c r="C66" s="47" t="s">
        <v>24</v>
      </c>
      <c r="D66" s="44">
        <v>45</v>
      </c>
      <c r="E66" s="34">
        <v>3</v>
      </c>
      <c r="F66" s="35">
        <f t="shared" si="0"/>
        <v>6.6666666666666666E-2</v>
      </c>
      <c r="G66" s="34">
        <v>15</v>
      </c>
      <c r="H66" s="34">
        <v>0</v>
      </c>
      <c r="I66" s="35">
        <f t="shared" si="1"/>
        <v>0</v>
      </c>
      <c r="J66" s="112"/>
    </row>
    <row r="67" spans="1:10" ht="15" customHeight="1" thickBot="1" x14ac:dyDescent="0.3">
      <c r="A67" s="18"/>
      <c r="B67" s="122"/>
      <c r="C67" s="67" t="s">
        <v>30</v>
      </c>
      <c r="D67" s="56"/>
      <c r="E67" s="50"/>
      <c r="F67" s="51"/>
      <c r="G67" s="50">
        <v>15</v>
      </c>
      <c r="H67" s="50">
        <v>0</v>
      </c>
      <c r="I67" s="51">
        <f t="shared" si="1"/>
        <v>0</v>
      </c>
      <c r="J67" s="111"/>
    </row>
    <row r="68" spans="1:10" ht="15" customHeight="1" x14ac:dyDescent="0.25">
      <c r="A68" s="18"/>
      <c r="B68" s="123" t="s">
        <v>128</v>
      </c>
      <c r="C68" s="36" t="s">
        <v>31</v>
      </c>
      <c r="D68" s="30">
        <v>60</v>
      </c>
      <c r="E68" s="31">
        <v>23</v>
      </c>
      <c r="F68" s="32">
        <f t="shared" ref="F68:F93" si="2">(E68/D68)</f>
        <v>0.38333333333333336</v>
      </c>
      <c r="G68" s="31">
        <v>45</v>
      </c>
      <c r="H68" s="31">
        <v>1</v>
      </c>
      <c r="I68" s="32">
        <f t="shared" ref="I68:I93" si="3">(H68/G68)</f>
        <v>2.2222222222222223E-2</v>
      </c>
      <c r="J68" s="110">
        <f>SUM(H68+H69+E68+E69)</f>
        <v>26</v>
      </c>
    </row>
    <row r="69" spans="1:10" ht="15" customHeight="1" thickBot="1" x14ac:dyDescent="0.3">
      <c r="A69" s="18"/>
      <c r="B69" s="123"/>
      <c r="C69" s="49" t="s">
        <v>32</v>
      </c>
      <c r="D69" s="56">
        <v>30</v>
      </c>
      <c r="E69" s="50">
        <v>2</v>
      </c>
      <c r="F69" s="51">
        <f t="shared" si="2"/>
        <v>6.6666666666666666E-2</v>
      </c>
      <c r="G69" s="50">
        <v>15</v>
      </c>
      <c r="H69" s="50">
        <v>0</v>
      </c>
      <c r="I69" s="51">
        <f t="shared" si="3"/>
        <v>0</v>
      </c>
      <c r="J69" s="111"/>
    </row>
    <row r="70" spans="1:10" ht="15" customHeight="1" x14ac:dyDescent="0.25">
      <c r="A70" s="18"/>
      <c r="B70" s="121" t="s">
        <v>129</v>
      </c>
      <c r="C70" s="52" t="s">
        <v>10</v>
      </c>
      <c r="D70" s="53">
        <v>30</v>
      </c>
      <c r="E70" s="53">
        <v>2</v>
      </c>
      <c r="F70" s="54">
        <f t="shared" si="2"/>
        <v>6.6666666666666666E-2</v>
      </c>
      <c r="G70" s="53">
        <v>45</v>
      </c>
      <c r="H70" s="53">
        <v>2</v>
      </c>
      <c r="I70" s="54">
        <f t="shared" si="3"/>
        <v>4.4444444444444446E-2</v>
      </c>
      <c r="J70" s="110">
        <f>SUM(H70+H71+H72+H73+E70+E71+E72+E73)</f>
        <v>42</v>
      </c>
    </row>
    <row r="71" spans="1:10" ht="15" customHeight="1" x14ac:dyDescent="0.25">
      <c r="A71" s="18"/>
      <c r="B71" s="119"/>
      <c r="C71" s="38" t="s">
        <v>7</v>
      </c>
      <c r="D71" s="34">
        <v>50</v>
      </c>
      <c r="E71" s="34">
        <v>3</v>
      </c>
      <c r="F71" s="35">
        <f t="shared" si="2"/>
        <v>0.06</v>
      </c>
      <c r="G71" s="34">
        <v>30</v>
      </c>
      <c r="H71" s="34">
        <v>1</v>
      </c>
      <c r="I71" s="35">
        <f t="shared" si="3"/>
        <v>3.3333333333333333E-2</v>
      </c>
      <c r="J71" s="112"/>
    </row>
    <row r="72" spans="1:10" ht="15" customHeight="1" x14ac:dyDescent="0.25">
      <c r="A72" s="18"/>
      <c r="B72" s="119"/>
      <c r="C72" s="38" t="s">
        <v>8</v>
      </c>
      <c r="D72" s="44">
        <v>50</v>
      </c>
      <c r="E72" s="34">
        <v>22</v>
      </c>
      <c r="F72" s="35">
        <f t="shared" si="2"/>
        <v>0.44</v>
      </c>
      <c r="G72" s="34">
        <v>30</v>
      </c>
      <c r="H72" s="34">
        <v>3</v>
      </c>
      <c r="I72" s="35">
        <f t="shared" si="3"/>
        <v>0.1</v>
      </c>
      <c r="J72" s="112"/>
    </row>
    <row r="73" spans="1:10" ht="15" customHeight="1" thickBot="1" x14ac:dyDescent="0.3">
      <c r="A73" s="18"/>
      <c r="B73" s="122"/>
      <c r="C73" s="33" t="s">
        <v>11</v>
      </c>
      <c r="D73" s="59">
        <v>50</v>
      </c>
      <c r="E73" s="60">
        <v>8</v>
      </c>
      <c r="F73" s="61">
        <f t="shared" si="2"/>
        <v>0.16</v>
      </c>
      <c r="G73" s="60">
        <v>45</v>
      </c>
      <c r="H73" s="60">
        <v>1</v>
      </c>
      <c r="I73" s="61">
        <f t="shared" si="3"/>
        <v>2.2222222222222223E-2</v>
      </c>
      <c r="J73" s="111"/>
    </row>
    <row r="74" spans="1:10" ht="15" customHeight="1" x14ac:dyDescent="0.25">
      <c r="A74" s="18"/>
      <c r="B74" s="123" t="s">
        <v>130</v>
      </c>
      <c r="C74" s="43" t="s">
        <v>16</v>
      </c>
      <c r="D74" s="30">
        <v>50</v>
      </c>
      <c r="E74" s="31">
        <v>13</v>
      </c>
      <c r="F74" s="32">
        <f t="shared" si="2"/>
        <v>0.26</v>
      </c>
      <c r="G74" s="31">
        <v>30</v>
      </c>
      <c r="H74" s="31">
        <v>0</v>
      </c>
      <c r="I74" s="32">
        <f t="shared" si="3"/>
        <v>0</v>
      </c>
      <c r="J74" s="110">
        <f>SUM(H74+H75+E74+E75)</f>
        <v>95</v>
      </c>
    </row>
    <row r="75" spans="1:10" ht="15" customHeight="1" thickBot="1" x14ac:dyDescent="0.3">
      <c r="A75" s="18"/>
      <c r="B75" s="123"/>
      <c r="C75" s="62" t="s">
        <v>22</v>
      </c>
      <c r="D75" s="56">
        <v>70</v>
      </c>
      <c r="E75" s="50">
        <v>69</v>
      </c>
      <c r="F75" s="51">
        <f t="shared" si="2"/>
        <v>0.98571428571428577</v>
      </c>
      <c r="G75" s="50">
        <v>70</v>
      </c>
      <c r="H75" s="50">
        <v>13</v>
      </c>
      <c r="I75" s="51">
        <f t="shared" si="3"/>
        <v>0.18571428571428572</v>
      </c>
      <c r="J75" s="111"/>
    </row>
    <row r="76" spans="1:10" ht="15" customHeight="1" x14ac:dyDescent="0.25">
      <c r="A76" s="18"/>
      <c r="B76" s="121" t="s">
        <v>131</v>
      </c>
      <c r="C76" s="52" t="s">
        <v>84</v>
      </c>
      <c r="D76" s="53">
        <v>45</v>
      </c>
      <c r="E76" s="53">
        <v>35</v>
      </c>
      <c r="F76" s="54">
        <f t="shared" si="2"/>
        <v>0.77777777777777779</v>
      </c>
      <c r="G76" s="53">
        <v>20</v>
      </c>
      <c r="H76" s="53">
        <v>4</v>
      </c>
      <c r="I76" s="54">
        <f t="shared" si="3"/>
        <v>0.2</v>
      </c>
      <c r="J76" s="110">
        <f>SUM(H76+H77+H78+H79+H80+H81+H82+H83+H84+E76+E79+E80+E81+E82)</f>
        <v>88</v>
      </c>
    </row>
    <row r="77" spans="1:10" ht="15" customHeight="1" x14ac:dyDescent="0.25">
      <c r="A77" s="18"/>
      <c r="B77" s="119"/>
      <c r="C77" s="38" t="s">
        <v>103</v>
      </c>
      <c r="D77" s="34"/>
      <c r="E77" s="34"/>
      <c r="F77" s="35"/>
      <c r="G77" s="34">
        <v>25</v>
      </c>
      <c r="H77" s="34">
        <v>0</v>
      </c>
      <c r="I77" s="35">
        <f t="shared" si="3"/>
        <v>0</v>
      </c>
      <c r="J77" s="112"/>
    </row>
    <row r="78" spans="1:10" ht="15" customHeight="1" x14ac:dyDescent="0.25">
      <c r="A78" s="18"/>
      <c r="B78" s="119"/>
      <c r="C78" s="38" t="s">
        <v>87</v>
      </c>
      <c r="D78" s="34"/>
      <c r="E78" s="34"/>
      <c r="F78" s="35"/>
      <c r="G78" s="34">
        <v>25</v>
      </c>
      <c r="H78" s="34">
        <v>0</v>
      </c>
      <c r="I78" s="35">
        <f t="shared" si="3"/>
        <v>0</v>
      </c>
      <c r="J78" s="112"/>
    </row>
    <row r="79" spans="1:10" ht="15" customHeight="1" x14ac:dyDescent="0.25">
      <c r="A79" s="18"/>
      <c r="B79" s="119"/>
      <c r="C79" s="38" t="s">
        <v>33</v>
      </c>
      <c r="D79" s="34">
        <v>30</v>
      </c>
      <c r="E79" s="34">
        <v>1</v>
      </c>
      <c r="F79" s="35">
        <f t="shared" si="2"/>
        <v>3.3333333333333333E-2</v>
      </c>
      <c r="G79" s="34">
        <v>30</v>
      </c>
      <c r="H79" s="34">
        <v>0</v>
      </c>
      <c r="I79" s="35">
        <f t="shared" si="3"/>
        <v>0</v>
      </c>
      <c r="J79" s="112"/>
    </row>
    <row r="80" spans="1:10" ht="15" customHeight="1" x14ac:dyDescent="0.25">
      <c r="A80" s="18"/>
      <c r="B80" s="119"/>
      <c r="C80" s="38" t="s">
        <v>10</v>
      </c>
      <c r="D80" s="34">
        <v>40</v>
      </c>
      <c r="E80" s="34">
        <v>10</v>
      </c>
      <c r="F80" s="35">
        <f t="shared" si="2"/>
        <v>0.25</v>
      </c>
      <c r="G80" s="34">
        <v>30</v>
      </c>
      <c r="H80" s="34">
        <v>0</v>
      </c>
      <c r="I80" s="35">
        <f t="shared" si="3"/>
        <v>0</v>
      </c>
      <c r="J80" s="112"/>
    </row>
    <row r="81" spans="1:10" ht="15" customHeight="1" x14ac:dyDescent="0.25">
      <c r="A81" s="18"/>
      <c r="B81" s="119"/>
      <c r="C81" s="47" t="s">
        <v>101</v>
      </c>
      <c r="D81" s="44">
        <v>60</v>
      </c>
      <c r="E81" s="34">
        <v>23</v>
      </c>
      <c r="F81" s="35">
        <f t="shared" si="2"/>
        <v>0.38333333333333336</v>
      </c>
      <c r="G81" s="34">
        <v>45</v>
      </c>
      <c r="H81" s="34">
        <v>0</v>
      </c>
      <c r="I81" s="35">
        <f t="shared" si="3"/>
        <v>0</v>
      </c>
      <c r="J81" s="112"/>
    </row>
    <row r="82" spans="1:10" ht="15" customHeight="1" x14ac:dyDescent="0.25">
      <c r="A82" s="18"/>
      <c r="B82" s="119"/>
      <c r="C82" s="38" t="s">
        <v>21</v>
      </c>
      <c r="D82" s="34">
        <v>45</v>
      </c>
      <c r="E82" s="34">
        <v>15</v>
      </c>
      <c r="F82" s="35">
        <f t="shared" si="2"/>
        <v>0.33333333333333331</v>
      </c>
      <c r="G82" s="34">
        <v>20</v>
      </c>
      <c r="H82" s="34">
        <v>0</v>
      </c>
      <c r="I82" s="35">
        <f t="shared" si="3"/>
        <v>0</v>
      </c>
      <c r="J82" s="112"/>
    </row>
    <row r="83" spans="1:10" ht="15" customHeight="1" x14ac:dyDescent="0.25">
      <c r="A83" s="18"/>
      <c r="B83" s="119"/>
      <c r="C83" s="38" t="s">
        <v>104</v>
      </c>
      <c r="D83" s="34"/>
      <c r="E83" s="34"/>
      <c r="F83" s="35"/>
      <c r="G83" s="34">
        <v>25</v>
      </c>
      <c r="H83" s="34">
        <v>0</v>
      </c>
      <c r="I83" s="35">
        <f t="shared" si="3"/>
        <v>0</v>
      </c>
      <c r="J83" s="112"/>
    </row>
    <row r="84" spans="1:10" ht="15" customHeight="1" thickBot="1" x14ac:dyDescent="0.3">
      <c r="A84" s="18"/>
      <c r="B84" s="122"/>
      <c r="C84" s="33" t="s">
        <v>88</v>
      </c>
      <c r="D84" s="59"/>
      <c r="E84" s="60"/>
      <c r="F84" s="61"/>
      <c r="G84" s="60">
        <v>25</v>
      </c>
      <c r="H84" s="60">
        <v>0</v>
      </c>
      <c r="I84" s="61">
        <f t="shared" si="3"/>
        <v>0</v>
      </c>
      <c r="J84" s="111"/>
    </row>
    <row r="85" spans="1:10" ht="15" customHeight="1" x14ac:dyDescent="0.25">
      <c r="A85" s="18"/>
      <c r="B85" s="126" t="s">
        <v>132</v>
      </c>
      <c r="C85" s="63" t="s">
        <v>13</v>
      </c>
      <c r="D85" s="64">
        <v>70</v>
      </c>
      <c r="E85" s="65">
        <v>69</v>
      </c>
      <c r="F85" s="66">
        <f t="shared" si="2"/>
        <v>0.98571428571428577</v>
      </c>
      <c r="G85" s="65">
        <v>40</v>
      </c>
      <c r="H85" s="65">
        <v>1</v>
      </c>
      <c r="I85" s="66">
        <f t="shared" si="3"/>
        <v>2.5000000000000001E-2</v>
      </c>
      <c r="J85" s="110">
        <f>SUM(H85+H86+E85+E86)</f>
        <v>104</v>
      </c>
    </row>
    <row r="86" spans="1:10" ht="15" customHeight="1" thickBot="1" x14ac:dyDescent="0.3">
      <c r="A86" s="18"/>
      <c r="B86" s="126"/>
      <c r="C86" s="67" t="s">
        <v>34</v>
      </c>
      <c r="D86" s="68">
        <v>70</v>
      </c>
      <c r="E86" s="69">
        <v>34</v>
      </c>
      <c r="F86" s="70">
        <f t="shared" si="2"/>
        <v>0.48571428571428571</v>
      </c>
      <c r="G86" s="69">
        <v>40</v>
      </c>
      <c r="H86" s="69">
        <v>0</v>
      </c>
      <c r="I86" s="70">
        <f t="shared" si="3"/>
        <v>0</v>
      </c>
      <c r="J86" s="111"/>
    </row>
    <row r="87" spans="1:10" ht="15" customHeight="1" x14ac:dyDescent="0.25">
      <c r="A87" s="18"/>
      <c r="B87" s="121" t="s">
        <v>133</v>
      </c>
      <c r="C87" s="52" t="s">
        <v>19</v>
      </c>
      <c r="D87" s="58">
        <v>30</v>
      </c>
      <c r="E87" s="53">
        <v>13</v>
      </c>
      <c r="F87" s="54">
        <f t="shared" si="2"/>
        <v>0.43333333333333335</v>
      </c>
      <c r="G87" s="53">
        <v>20</v>
      </c>
      <c r="H87" s="53">
        <v>3</v>
      </c>
      <c r="I87" s="54">
        <f t="shared" si="3"/>
        <v>0.15</v>
      </c>
      <c r="J87" s="110">
        <f>SUM(H87+H88+E87+E88)</f>
        <v>57</v>
      </c>
    </row>
    <row r="88" spans="1:10" ht="15" customHeight="1" thickBot="1" x14ac:dyDescent="0.3">
      <c r="A88" s="18"/>
      <c r="B88" s="122"/>
      <c r="C88" s="33" t="s">
        <v>22</v>
      </c>
      <c r="D88" s="59">
        <v>60</v>
      </c>
      <c r="E88" s="60">
        <v>38</v>
      </c>
      <c r="F88" s="61">
        <f t="shared" si="2"/>
        <v>0.6333333333333333</v>
      </c>
      <c r="G88" s="60">
        <v>30</v>
      </c>
      <c r="H88" s="60">
        <v>3</v>
      </c>
      <c r="I88" s="61">
        <f t="shared" si="3"/>
        <v>0.1</v>
      </c>
      <c r="J88" s="111"/>
    </row>
    <row r="89" spans="1:10" ht="15" customHeight="1" x14ac:dyDescent="0.25">
      <c r="A89" s="18"/>
      <c r="B89" s="121" t="s">
        <v>134</v>
      </c>
      <c r="C89" s="36" t="s">
        <v>10</v>
      </c>
      <c r="D89" s="30">
        <v>140</v>
      </c>
      <c r="E89" s="31">
        <v>11</v>
      </c>
      <c r="F89" s="32">
        <f t="shared" si="2"/>
        <v>7.857142857142857E-2</v>
      </c>
      <c r="G89" s="31">
        <v>50</v>
      </c>
      <c r="H89" s="31">
        <v>3</v>
      </c>
      <c r="I89" s="32">
        <f t="shared" si="3"/>
        <v>0.06</v>
      </c>
      <c r="J89" s="110">
        <f>SUM(H89+H90+E89+E90)</f>
        <v>44</v>
      </c>
    </row>
    <row r="90" spans="1:10" ht="15" customHeight="1" thickBot="1" x14ac:dyDescent="0.3">
      <c r="A90" s="18"/>
      <c r="B90" s="122"/>
      <c r="C90" s="49" t="s">
        <v>35</v>
      </c>
      <c r="D90" s="56">
        <v>60</v>
      </c>
      <c r="E90" s="50">
        <v>30</v>
      </c>
      <c r="F90" s="51">
        <f t="shared" si="2"/>
        <v>0.5</v>
      </c>
      <c r="G90" s="50">
        <v>30</v>
      </c>
      <c r="H90" s="50">
        <v>0</v>
      </c>
      <c r="I90" s="51">
        <f t="shared" si="3"/>
        <v>0</v>
      </c>
      <c r="J90" s="111"/>
    </row>
    <row r="91" spans="1:10" ht="15" customHeight="1" x14ac:dyDescent="0.25">
      <c r="A91" s="18"/>
      <c r="B91" s="119" t="s">
        <v>135</v>
      </c>
      <c r="C91" s="52" t="s">
        <v>10</v>
      </c>
      <c r="D91" s="58">
        <v>140</v>
      </c>
      <c r="E91" s="53">
        <v>42</v>
      </c>
      <c r="F91" s="54">
        <f t="shared" si="2"/>
        <v>0.3</v>
      </c>
      <c r="G91" s="53">
        <v>100</v>
      </c>
      <c r="H91" s="53">
        <v>3</v>
      </c>
      <c r="I91" s="54">
        <f t="shared" si="3"/>
        <v>0.03</v>
      </c>
      <c r="J91" s="110">
        <f>SUM(H91+H92+E91+E92)</f>
        <v>95</v>
      </c>
    </row>
    <row r="92" spans="1:10" ht="15" customHeight="1" thickBot="1" x14ac:dyDescent="0.3">
      <c r="A92" s="18"/>
      <c r="B92" s="122"/>
      <c r="C92" s="49" t="s">
        <v>83</v>
      </c>
      <c r="D92" s="50">
        <v>60</v>
      </c>
      <c r="E92" s="50">
        <v>49</v>
      </c>
      <c r="F92" s="51">
        <f t="shared" si="2"/>
        <v>0.81666666666666665</v>
      </c>
      <c r="G92" s="50">
        <v>30</v>
      </c>
      <c r="H92" s="50">
        <v>1</v>
      </c>
      <c r="I92" s="51">
        <f t="shared" si="3"/>
        <v>3.3333333333333333E-2</v>
      </c>
      <c r="J92" s="111"/>
    </row>
    <row r="93" spans="1:10" ht="16.5" customHeight="1" thickBot="1" x14ac:dyDescent="0.3">
      <c r="A93" s="18"/>
      <c r="B93" s="21" t="s">
        <v>4</v>
      </c>
      <c r="C93" s="20"/>
      <c r="D93" s="97">
        <f>SUM(D4:D92)</f>
        <v>4160</v>
      </c>
      <c r="E93" s="98">
        <f>SUM(E4:E92)</f>
        <v>1937</v>
      </c>
      <c r="F93" s="99">
        <f t="shared" si="2"/>
        <v>0.46562500000000001</v>
      </c>
      <c r="G93" s="98">
        <f>SUM(G4:G92)</f>
        <v>3320</v>
      </c>
      <c r="H93" s="77">
        <f>SUM(H4:H92)</f>
        <v>144</v>
      </c>
      <c r="I93" s="95">
        <f t="shared" si="3"/>
        <v>4.3373493975903614E-2</v>
      </c>
      <c r="J93" s="100">
        <f>SUM(H93+E93)</f>
        <v>2081</v>
      </c>
    </row>
    <row r="94" spans="1:10" ht="9.75" customHeight="1" thickBot="1" x14ac:dyDescent="0.3">
      <c r="B94" s="74"/>
      <c r="C94" s="75"/>
      <c r="D94" s="76"/>
      <c r="E94" s="76"/>
      <c r="F94" s="76"/>
      <c r="G94" s="76"/>
      <c r="H94" s="76"/>
      <c r="I94" s="19"/>
    </row>
    <row r="95" spans="1:10" ht="29.25" customHeight="1" thickBot="1" x14ac:dyDescent="0.3">
      <c r="A95" s="18"/>
      <c r="B95" s="84" t="s">
        <v>36</v>
      </c>
      <c r="C95" s="84" t="s">
        <v>1</v>
      </c>
      <c r="D95" s="15" t="s">
        <v>113</v>
      </c>
      <c r="E95" s="16" t="s">
        <v>114</v>
      </c>
      <c r="F95" s="15" t="s">
        <v>115</v>
      </c>
      <c r="G95" s="15" t="s">
        <v>113</v>
      </c>
      <c r="H95" s="16" t="s">
        <v>114</v>
      </c>
      <c r="I95" s="15" t="s">
        <v>115</v>
      </c>
      <c r="J95" s="23" t="s">
        <v>112</v>
      </c>
    </row>
    <row r="96" spans="1:10" x14ac:dyDescent="0.25">
      <c r="A96" s="18"/>
      <c r="B96" s="120" t="s">
        <v>37</v>
      </c>
      <c r="C96" s="36" t="s">
        <v>38</v>
      </c>
      <c r="D96" s="30"/>
      <c r="E96" s="30"/>
      <c r="F96" s="30"/>
      <c r="G96" s="30">
        <v>50</v>
      </c>
      <c r="H96" s="30">
        <v>10</v>
      </c>
      <c r="I96" s="86">
        <f>(H96/G96)</f>
        <v>0.2</v>
      </c>
      <c r="J96" s="110">
        <f>SUM(H96+H97+H98+H99+H100+H101+H102+H103+E101)</f>
        <v>78</v>
      </c>
    </row>
    <row r="97" spans="1:10" x14ac:dyDescent="0.25">
      <c r="A97" s="18"/>
      <c r="B97" s="120"/>
      <c r="C97" s="47" t="s">
        <v>107</v>
      </c>
      <c r="D97" s="44"/>
      <c r="E97" s="44"/>
      <c r="F97" s="44"/>
      <c r="G97" s="44">
        <v>40</v>
      </c>
      <c r="H97" s="44">
        <v>14</v>
      </c>
      <c r="I97" s="88">
        <f t="shared" ref="I97:I161" si="4">(H97/G97)</f>
        <v>0.35</v>
      </c>
      <c r="J97" s="112"/>
    </row>
    <row r="98" spans="1:10" x14ac:dyDescent="0.25">
      <c r="A98" s="18"/>
      <c r="B98" s="120"/>
      <c r="C98" s="38" t="s">
        <v>100</v>
      </c>
      <c r="D98" s="44"/>
      <c r="E98" s="44"/>
      <c r="F98" s="44"/>
      <c r="G98" s="44">
        <v>24</v>
      </c>
      <c r="H98" s="44">
        <v>6</v>
      </c>
      <c r="I98" s="88">
        <f t="shared" si="4"/>
        <v>0.25</v>
      </c>
      <c r="J98" s="112"/>
    </row>
    <row r="99" spans="1:10" x14ac:dyDescent="0.25">
      <c r="A99" s="18"/>
      <c r="B99" s="120"/>
      <c r="C99" s="38" t="s">
        <v>39</v>
      </c>
      <c r="D99" s="44"/>
      <c r="E99" s="44"/>
      <c r="F99" s="44"/>
      <c r="G99" s="44">
        <v>24</v>
      </c>
      <c r="H99" s="44">
        <v>23</v>
      </c>
      <c r="I99" s="88">
        <f t="shared" si="4"/>
        <v>0.95833333333333337</v>
      </c>
      <c r="J99" s="112"/>
    </row>
    <row r="100" spans="1:10" x14ac:dyDescent="0.25">
      <c r="A100" s="18"/>
      <c r="B100" s="120"/>
      <c r="C100" s="38" t="s">
        <v>40</v>
      </c>
      <c r="D100" s="44"/>
      <c r="E100" s="44"/>
      <c r="F100" s="44"/>
      <c r="G100" s="44">
        <v>25</v>
      </c>
      <c r="H100" s="44">
        <v>4</v>
      </c>
      <c r="I100" s="88">
        <f t="shared" si="4"/>
        <v>0.16</v>
      </c>
      <c r="J100" s="112"/>
    </row>
    <row r="101" spans="1:10" x14ac:dyDescent="0.25">
      <c r="A101" s="18"/>
      <c r="B101" s="120"/>
      <c r="C101" s="38" t="s">
        <v>89</v>
      </c>
      <c r="D101" s="44">
        <v>40</v>
      </c>
      <c r="E101" s="44">
        <v>6</v>
      </c>
      <c r="F101" s="45">
        <f>(E101/D101)</f>
        <v>0.15</v>
      </c>
      <c r="G101" s="44">
        <v>35</v>
      </c>
      <c r="H101" s="44">
        <v>6</v>
      </c>
      <c r="I101" s="88">
        <f t="shared" si="4"/>
        <v>0.17142857142857143</v>
      </c>
      <c r="J101" s="112"/>
    </row>
    <row r="102" spans="1:10" x14ac:dyDescent="0.25">
      <c r="A102" s="18"/>
      <c r="B102" s="120"/>
      <c r="C102" s="38" t="s">
        <v>105</v>
      </c>
      <c r="D102" s="44"/>
      <c r="E102" s="44"/>
      <c r="F102" s="44"/>
      <c r="G102" s="44">
        <v>25</v>
      </c>
      <c r="H102" s="44">
        <v>4</v>
      </c>
      <c r="I102" s="88">
        <f t="shared" si="4"/>
        <v>0.16</v>
      </c>
      <c r="J102" s="112"/>
    </row>
    <row r="103" spans="1:10" ht="15.75" thickBot="1" x14ac:dyDescent="0.3">
      <c r="A103" s="18"/>
      <c r="B103" s="120"/>
      <c r="C103" s="33" t="s">
        <v>41</v>
      </c>
      <c r="D103" s="59"/>
      <c r="E103" s="59"/>
      <c r="F103" s="59"/>
      <c r="G103" s="59">
        <v>35</v>
      </c>
      <c r="H103" s="59">
        <v>5</v>
      </c>
      <c r="I103" s="89">
        <f t="shared" si="4"/>
        <v>0.14285714285714285</v>
      </c>
      <c r="J103" s="111"/>
    </row>
    <row r="104" spans="1:10" ht="15" customHeight="1" thickBot="1" x14ac:dyDescent="0.3">
      <c r="A104" s="18"/>
      <c r="B104" s="72" t="s">
        <v>42</v>
      </c>
      <c r="C104" s="5" t="s">
        <v>43</v>
      </c>
      <c r="D104" s="7">
        <v>60</v>
      </c>
      <c r="E104" s="7">
        <v>106</v>
      </c>
      <c r="F104" s="85">
        <f>(E104/D104)</f>
        <v>1.7666666666666666</v>
      </c>
      <c r="G104" s="7">
        <v>60</v>
      </c>
      <c r="H104" s="7">
        <v>7</v>
      </c>
      <c r="I104" s="90">
        <f t="shared" si="4"/>
        <v>0.11666666666666667</v>
      </c>
      <c r="J104" s="101">
        <f>SUM(H104+E104)</f>
        <v>113</v>
      </c>
    </row>
    <row r="105" spans="1:10" ht="15.75" customHeight="1" x14ac:dyDescent="0.25">
      <c r="A105" s="18"/>
      <c r="B105" s="120" t="s">
        <v>44</v>
      </c>
      <c r="C105" s="52" t="s">
        <v>38</v>
      </c>
      <c r="D105" s="58"/>
      <c r="E105" s="58"/>
      <c r="F105" s="58"/>
      <c r="G105" s="58">
        <v>40</v>
      </c>
      <c r="H105" s="58">
        <v>0</v>
      </c>
      <c r="I105" s="91">
        <f t="shared" si="4"/>
        <v>0</v>
      </c>
      <c r="J105" s="110">
        <f>SUM(H105:H115)</f>
        <v>17</v>
      </c>
    </row>
    <row r="106" spans="1:10" x14ac:dyDescent="0.25">
      <c r="A106" s="18"/>
      <c r="B106" s="120"/>
      <c r="C106" s="38" t="s">
        <v>75</v>
      </c>
      <c r="D106" s="44"/>
      <c r="E106" s="44"/>
      <c r="F106" s="44"/>
      <c r="G106" s="44">
        <v>20</v>
      </c>
      <c r="H106" s="44">
        <v>1</v>
      </c>
      <c r="I106" s="88">
        <f t="shared" si="4"/>
        <v>0.05</v>
      </c>
      <c r="J106" s="112"/>
    </row>
    <row r="107" spans="1:10" x14ac:dyDescent="0.25">
      <c r="A107" s="18"/>
      <c r="B107" s="120"/>
      <c r="C107" s="38" t="s">
        <v>57</v>
      </c>
      <c r="D107" s="44"/>
      <c r="E107" s="44"/>
      <c r="F107" s="44"/>
      <c r="G107" s="44">
        <v>48</v>
      </c>
      <c r="H107" s="44">
        <v>0</v>
      </c>
      <c r="I107" s="88">
        <f t="shared" si="4"/>
        <v>0</v>
      </c>
      <c r="J107" s="112"/>
    </row>
    <row r="108" spans="1:10" x14ac:dyDescent="0.25">
      <c r="A108" s="18"/>
      <c r="B108" s="120"/>
      <c r="C108" s="47" t="s">
        <v>107</v>
      </c>
      <c r="D108" s="44"/>
      <c r="E108" s="44"/>
      <c r="F108" s="44"/>
      <c r="G108" s="44">
        <v>28</v>
      </c>
      <c r="H108" s="44">
        <v>4</v>
      </c>
      <c r="I108" s="88">
        <f t="shared" si="4"/>
        <v>0.14285714285714285</v>
      </c>
      <c r="J108" s="112"/>
    </row>
    <row r="109" spans="1:10" x14ac:dyDescent="0.25">
      <c r="A109" s="18"/>
      <c r="B109" s="120"/>
      <c r="C109" s="38" t="s">
        <v>52</v>
      </c>
      <c r="D109" s="44"/>
      <c r="E109" s="44"/>
      <c r="F109" s="44"/>
      <c r="G109" s="44">
        <v>38</v>
      </c>
      <c r="H109" s="44">
        <v>3</v>
      </c>
      <c r="I109" s="88">
        <f t="shared" si="4"/>
        <v>7.8947368421052627E-2</v>
      </c>
      <c r="J109" s="112"/>
    </row>
    <row r="110" spans="1:10" x14ac:dyDescent="0.25">
      <c r="A110" s="18"/>
      <c r="B110" s="120"/>
      <c r="C110" s="38" t="s">
        <v>40</v>
      </c>
      <c r="D110" s="44"/>
      <c r="E110" s="44"/>
      <c r="F110" s="44"/>
      <c r="G110" s="44">
        <v>38</v>
      </c>
      <c r="H110" s="44">
        <v>2</v>
      </c>
      <c r="I110" s="88">
        <f t="shared" si="4"/>
        <v>5.2631578947368418E-2</v>
      </c>
      <c r="J110" s="112"/>
    </row>
    <row r="111" spans="1:10" x14ac:dyDescent="0.25">
      <c r="A111" s="18"/>
      <c r="B111" s="120"/>
      <c r="C111" s="38" t="s">
        <v>45</v>
      </c>
      <c r="D111" s="44"/>
      <c r="E111" s="44"/>
      <c r="F111" s="44"/>
      <c r="G111" s="44">
        <v>25</v>
      </c>
      <c r="H111" s="44">
        <v>3</v>
      </c>
      <c r="I111" s="88">
        <f t="shared" si="4"/>
        <v>0.12</v>
      </c>
      <c r="J111" s="112"/>
    </row>
    <row r="112" spans="1:10" x14ac:dyDescent="0.25">
      <c r="A112" s="18"/>
      <c r="B112" s="120"/>
      <c r="C112" s="38" t="s">
        <v>76</v>
      </c>
      <c r="D112" s="44"/>
      <c r="E112" s="44"/>
      <c r="F112" s="44"/>
      <c r="G112" s="44">
        <v>10</v>
      </c>
      <c r="H112" s="44">
        <v>0</v>
      </c>
      <c r="I112" s="88">
        <f t="shared" si="4"/>
        <v>0</v>
      </c>
      <c r="J112" s="112"/>
    </row>
    <row r="113" spans="1:10" x14ac:dyDescent="0.25">
      <c r="A113" s="18"/>
      <c r="B113" s="120"/>
      <c r="C113" s="38" t="s">
        <v>49</v>
      </c>
      <c r="D113" s="44"/>
      <c r="E113" s="44"/>
      <c r="F113" s="44"/>
      <c r="G113" s="44">
        <v>38</v>
      </c>
      <c r="H113" s="44">
        <v>2</v>
      </c>
      <c r="I113" s="88">
        <f t="shared" si="4"/>
        <v>5.2631578947368418E-2</v>
      </c>
      <c r="J113" s="112"/>
    </row>
    <row r="114" spans="1:10" x14ac:dyDescent="0.25">
      <c r="A114" s="18"/>
      <c r="B114" s="120"/>
      <c r="C114" s="38" t="s">
        <v>46</v>
      </c>
      <c r="D114" s="44"/>
      <c r="E114" s="44"/>
      <c r="F114" s="44"/>
      <c r="G114" s="44">
        <v>70</v>
      </c>
      <c r="H114" s="44">
        <v>0</v>
      </c>
      <c r="I114" s="88">
        <f t="shared" si="4"/>
        <v>0</v>
      </c>
      <c r="J114" s="112"/>
    </row>
    <row r="115" spans="1:10" ht="15.75" thickBot="1" x14ac:dyDescent="0.3">
      <c r="A115" s="18"/>
      <c r="B115" s="120"/>
      <c r="C115" s="33" t="s">
        <v>47</v>
      </c>
      <c r="D115" s="59"/>
      <c r="E115" s="59"/>
      <c r="F115" s="59"/>
      <c r="G115" s="59">
        <v>60</v>
      </c>
      <c r="H115" s="59">
        <v>2</v>
      </c>
      <c r="I115" s="89">
        <f t="shared" si="4"/>
        <v>3.3333333333333333E-2</v>
      </c>
      <c r="J115" s="111"/>
    </row>
    <row r="116" spans="1:10" x14ac:dyDescent="0.25">
      <c r="A116" s="18"/>
      <c r="B116" s="116" t="s">
        <v>150</v>
      </c>
      <c r="C116" s="36" t="s">
        <v>38</v>
      </c>
      <c r="D116" s="30"/>
      <c r="E116" s="30"/>
      <c r="F116" s="30"/>
      <c r="G116" s="30">
        <v>80</v>
      </c>
      <c r="H116" s="30">
        <v>1</v>
      </c>
      <c r="I116" s="92">
        <f t="shared" si="4"/>
        <v>1.2500000000000001E-2</v>
      </c>
      <c r="J116" s="110">
        <f>SUM(H116:H129)</f>
        <v>25</v>
      </c>
    </row>
    <row r="117" spans="1:10" x14ac:dyDescent="0.25">
      <c r="A117" s="18"/>
      <c r="B117" s="117"/>
      <c r="C117" s="38" t="s">
        <v>137</v>
      </c>
      <c r="D117" s="44"/>
      <c r="E117" s="44"/>
      <c r="F117" s="44"/>
      <c r="G117" s="44">
        <v>80</v>
      </c>
      <c r="H117" s="44">
        <v>0</v>
      </c>
      <c r="I117" s="88">
        <f t="shared" si="4"/>
        <v>0</v>
      </c>
      <c r="J117" s="112"/>
    </row>
    <row r="118" spans="1:10" x14ac:dyDescent="0.25">
      <c r="A118" s="18"/>
      <c r="B118" s="117"/>
      <c r="C118" s="47" t="s">
        <v>107</v>
      </c>
      <c r="D118" s="44"/>
      <c r="E118" s="44"/>
      <c r="F118" s="44"/>
      <c r="G118" s="44">
        <v>55</v>
      </c>
      <c r="H118" s="44">
        <v>5</v>
      </c>
      <c r="I118" s="88">
        <f t="shared" si="4"/>
        <v>9.0909090909090912E-2</v>
      </c>
      <c r="J118" s="112"/>
    </row>
    <row r="119" spans="1:10" x14ac:dyDescent="0.25">
      <c r="A119" s="18"/>
      <c r="B119" s="117"/>
      <c r="C119" s="38" t="s">
        <v>138</v>
      </c>
      <c r="D119" s="44"/>
      <c r="E119" s="44"/>
      <c r="F119" s="44"/>
      <c r="G119" s="44">
        <v>25</v>
      </c>
      <c r="H119" s="44">
        <v>3</v>
      </c>
      <c r="I119" s="88">
        <f t="shared" si="4"/>
        <v>0.12</v>
      </c>
      <c r="J119" s="112"/>
    </row>
    <row r="120" spans="1:10" x14ac:dyDescent="0.25">
      <c r="A120" s="18"/>
      <c r="B120" s="117"/>
      <c r="C120" s="71" t="s">
        <v>48</v>
      </c>
      <c r="D120" s="44"/>
      <c r="E120" s="44"/>
      <c r="F120" s="44"/>
      <c r="G120" s="44">
        <v>30</v>
      </c>
      <c r="H120" s="44">
        <v>8</v>
      </c>
      <c r="I120" s="88">
        <f t="shared" si="4"/>
        <v>0.26666666666666666</v>
      </c>
      <c r="J120" s="112"/>
    </row>
    <row r="121" spans="1:10" x14ac:dyDescent="0.25">
      <c r="A121" s="18"/>
      <c r="B121" s="117"/>
      <c r="C121" s="38" t="s">
        <v>139</v>
      </c>
      <c r="D121" s="44"/>
      <c r="E121" s="44"/>
      <c r="F121" s="44"/>
      <c r="G121" s="44">
        <v>10</v>
      </c>
      <c r="H121" s="44">
        <v>0</v>
      </c>
      <c r="I121" s="88">
        <f t="shared" si="4"/>
        <v>0</v>
      </c>
      <c r="J121" s="112"/>
    </row>
    <row r="122" spans="1:10" x14ac:dyDescent="0.25">
      <c r="A122" s="18"/>
      <c r="B122" s="117"/>
      <c r="C122" s="71" t="s">
        <v>40</v>
      </c>
      <c r="D122" s="44"/>
      <c r="E122" s="44"/>
      <c r="F122" s="44"/>
      <c r="G122" s="44">
        <v>30</v>
      </c>
      <c r="H122" s="44">
        <v>0</v>
      </c>
      <c r="I122" s="88">
        <f t="shared" si="4"/>
        <v>0</v>
      </c>
      <c r="J122" s="112"/>
    </row>
    <row r="123" spans="1:10" x14ac:dyDescent="0.25">
      <c r="A123" s="18"/>
      <c r="B123" s="117"/>
      <c r="C123" s="38" t="s">
        <v>45</v>
      </c>
      <c r="D123" s="44"/>
      <c r="E123" s="44"/>
      <c r="F123" s="44"/>
      <c r="G123" s="44">
        <v>40</v>
      </c>
      <c r="H123" s="44">
        <v>0</v>
      </c>
      <c r="I123" s="88">
        <f t="shared" si="4"/>
        <v>0</v>
      </c>
      <c r="J123" s="112"/>
    </row>
    <row r="124" spans="1:10" x14ac:dyDescent="0.25">
      <c r="A124" s="18"/>
      <c r="B124" s="117"/>
      <c r="C124" s="38" t="s">
        <v>140</v>
      </c>
      <c r="D124" s="44"/>
      <c r="E124" s="44"/>
      <c r="F124" s="44"/>
      <c r="G124" s="44">
        <v>40</v>
      </c>
      <c r="H124" s="44">
        <v>0</v>
      </c>
      <c r="I124" s="88">
        <f t="shared" si="4"/>
        <v>0</v>
      </c>
      <c r="J124" s="112"/>
    </row>
    <row r="125" spans="1:10" x14ac:dyDescent="0.25">
      <c r="A125" s="18"/>
      <c r="B125" s="117"/>
      <c r="C125" s="38" t="s">
        <v>49</v>
      </c>
      <c r="D125" s="44"/>
      <c r="E125" s="44"/>
      <c r="F125" s="44"/>
      <c r="G125" s="44">
        <v>40</v>
      </c>
      <c r="H125" s="44">
        <v>6</v>
      </c>
      <c r="I125" s="88">
        <f t="shared" si="4"/>
        <v>0.15</v>
      </c>
      <c r="J125" s="112"/>
    </row>
    <row r="126" spans="1:10" ht="15.75" customHeight="1" x14ac:dyDescent="0.25">
      <c r="A126" s="18"/>
      <c r="B126" s="117"/>
      <c r="C126" s="38" t="s">
        <v>149</v>
      </c>
      <c r="D126" s="44"/>
      <c r="E126" s="44"/>
      <c r="F126" s="44"/>
      <c r="G126" s="44">
        <v>40</v>
      </c>
      <c r="H126" s="44">
        <v>0</v>
      </c>
      <c r="I126" s="88">
        <f t="shared" si="4"/>
        <v>0</v>
      </c>
      <c r="J126" s="112"/>
    </row>
    <row r="127" spans="1:10" ht="15" customHeight="1" x14ac:dyDescent="0.25">
      <c r="A127" s="18"/>
      <c r="B127" s="117"/>
      <c r="C127" s="38" t="s">
        <v>46</v>
      </c>
      <c r="D127" s="44"/>
      <c r="E127" s="44"/>
      <c r="F127" s="44"/>
      <c r="G127" s="44">
        <v>40</v>
      </c>
      <c r="H127" s="44">
        <v>0</v>
      </c>
      <c r="I127" s="88">
        <f t="shared" si="4"/>
        <v>0</v>
      </c>
      <c r="J127" s="112"/>
    </row>
    <row r="128" spans="1:10" ht="15" customHeight="1" x14ac:dyDescent="0.25">
      <c r="A128" s="18"/>
      <c r="B128" s="117"/>
      <c r="C128" s="38" t="s">
        <v>141</v>
      </c>
      <c r="D128" s="44"/>
      <c r="E128" s="44"/>
      <c r="F128" s="44"/>
      <c r="G128" s="44">
        <v>40</v>
      </c>
      <c r="H128" s="44">
        <v>0</v>
      </c>
      <c r="I128" s="88">
        <f t="shared" si="4"/>
        <v>0</v>
      </c>
      <c r="J128" s="112"/>
    </row>
    <row r="129" spans="1:10" ht="15.75" thickBot="1" x14ac:dyDescent="0.3">
      <c r="A129" s="18"/>
      <c r="B129" s="118"/>
      <c r="C129" s="49" t="s">
        <v>47</v>
      </c>
      <c r="D129" s="56"/>
      <c r="E129" s="56"/>
      <c r="F129" s="68"/>
      <c r="G129" s="68">
        <v>35</v>
      </c>
      <c r="H129" s="56">
        <v>2</v>
      </c>
      <c r="I129" s="93">
        <f t="shared" si="4"/>
        <v>5.7142857142857141E-2</v>
      </c>
      <c r="J129" s="111"/>
    </row>
    <row r="130" spans="1:10" x14ac:dyDescent="0.25">
      <c r="A130" s="18"/>
      <c r="B130" s="120" t="s">
        <v>50</v>
      </c>
      <c r="C130" s="52" t="s">
        <v>90</v>
      </c>
      <c r="D130" s="58"/>
      <c r="E130" s="58"/>
      <c r="F130" s="73"/>
      <c r="G130" s="73">
        <v>55</v>
      </c>
      <c r="H130" s="58">
        <v>3</v>
      </c>
      <c r="I130" s="91">
        <f t="shared" si="4"/>
        <v>5.4545454545454543E-2</v>
      </c>
      <c r="J130" s="110">
        <f>SUM(H130:H135)</f>
        <v>14</v>
      </c>
    </row>
    <row r="131" spans="1:10" x14ac:dyDescent="0.25">
      <c r="A131" s="18"/>
      <c r="B131" s="120"/>
      <c r="C131" s="38" t="s">
        <v>51</v>
      </c>
      <c r="D131" s="44"/>
      <c r="E131" s="44"/>
      <c r="F131" s="48"/>
      <c r="G131" s="48">
        <v>45</v>
      </c>
      <c r="H131" s="44">
        <v>0</v>
      </c>
      <c r="I131" s="88">
        <f t="shared" si="4"/>
        <v>0</v>
      </c>
      <c r="J131" s="112"/>
    </row>
    <row r="132" spans="1:10" x14ac:dyDescent="0.25">
      <c r="A132" s="18"/>
      <c r="B132" s="120"/>
      <c r="C132" s="38" t="s">
        <v>91</v>
      </c>
      <c r="D132" s="44"/>
      <c r="E132" s="44"/>
      <c r="F132" s="48"/>
      <c r="G132" s="48">
        <v>55</v>
      </c>
      <c r="H132" s="44">
        <v>2</v>
      </c>
      <c r="I132" s="88">
        <f t="shared" si="4"/>
        <v>3.6363636363636362E-2</v>
      </c>
      <c r="J132" s="112"/>
    </row>
    <row r="133" spans="1:10" x14ac:dyDescent="0.25">
      <c r="A133" s="18"/>
      <c r="B133" s="120"/>
      <c r="C133" s="38" t="s">
        <v>142</v>
      </c>
      <c r="D133" s="44"/>
      <c r="E133" s="44"/>
      <c r="F133" s="48"/>
      <c r="G133" s="48">
        <v>65</v>
      </c>
      <c r="H133" s="44">
        <v>5</v>
      </c>
      <c r="I133" s="88">
        <f t="shared" si="4"/>
        <v>7.6923076923076927E-2</v>
      </c>
      <c r="J133" s="112"/>
    </row>
    <row r="134" spans="1:10" x14ac:dyDescent="0.25">
      <c r="A134" s="18"/>
      <c r="B134" s="120"/>
      <c r="C134" s="38" t="s">
        <v>53</v>
      </c>
      <c r="D134" s="44"/>
      <c r="E134" s="44"/>
      <c r="F134" s="48"/>
      <c r="G134" s="48">
        <v>115</v>
      </c>
      <c r="H134" s="44">
        <v>3</v>
      </c>
      <c r="I134" s="88">
        <f t="shared" si="4"/>
        <v>2.6086956521739129E-2</v>
      </c>
      <c r="J134" s="112"/>
    </row>
    <row r="135" spans="1:10" ht="15.75" thickBot="1" x14ac:dyDescent="0.3">
      <c r="A135" s="18"/>
      <c r="B135" s="120"/>
      <c r="C135" s="33" t="s">
        <v>92</v>
      </c>
      <c r="D135" s="59"/>
      <c r="E135" s="59"/>
      <c r="F135" s="59"/>
      <c r="G135" s="59">
        <v>60</v>
      </c>
      <c r="H135" s="59">
        <v>1</v>
      </c>
      <c r="I135" s="89">
        <f t="shared" si="4"/>
        <v>1.6666666666666666E-2</v>
      </c>
      <c r="J135" s="111"/>
    </row>
    <row r="136" spans="1:10" x14ac:dyDescent="0.25">
      <c r="A136" s="18"/>
      <c r="B136" s="116" t="s">
        <v>54</v>
      </c>
      <c r="C136" s="36" t="s">
        <v>38</v>
      </c>
      <c r="D136" s="30"/>
      <c r="E136" s="30"/>
      <c r="F136" s="30"/>
      <c r="G136" s="30">
        <v>50</v>
      </c>
      <c r="H136" s="30">
        <v>1</v>
      </c>
      <c r="I136" s="92">
        <f t="shared" si="4"/>
        <v>0.02</v>
      </c>
      <c r="J136" s="110">
        <f>SUM(H136:H139)</f>
        <v>6</v>
      </c>
    </row>
    <row r="137" spans="1:10" x14ac:dyDescent="0.25">
      <c r="A137" s="18"/>
      <c r="B137" s="117"/>
      <c r="C137" s="38" t="s">
        <v>55</v>
      </c>
      <c r="D137" s="44"/>
      <c r="E137" s="44"/>
      <c r="F137" s="44"/>
      <c r="G137" s="44">
        <v>40</v>
      </c>
      <c r="H137" s="44">
        <v>4</v>
      </c>
      <c r="I137" s="88">
        <f t="shared" si="4"/>
        <v>0.1</v>
      </c>
      <c r="J137" s="112"/>
    </row>
    <row r="138" spans="1:10" x14ac:dyDescent="0.25">
      <c r="A138" s="18"/>
      <c r="B138" s="117"/>
      <c r="C138" s="38" t="s">
        <v>45</v>
      </c>
      <c r="D138" s="44"/>
      <c r="E138" s="44"/>
      <c r="F138" s="44"/>
      <c r="G138" s="44">
        <v>20</v>
      </c>
      <c r="H138" s="44">
        <v>0</v>
      </c>
      <c r="I138" s="88">
        <f>(H138/G138)</f>
        <v>0</v>
      </c>
      <c r="J138" s="112"/>
    </row>
    <row r="139" spans="1:10" ht="15.75" thickBot="1" x14ac:dyDescent="0.3">
      <c r="A139" s="18"/>
      <c r="B139" s="118"/>
      <c r="C139" s="106" t="s">
        <v>107</v>
      </c>
      <c r="D139" s="107"/>
      <c r="E139" s="107"/>
      <c r="F139" s="17"/>
      <c r="G139" s="108">
        <v>50</v>
      </c>
      <c r="H139" s="108">
        <v>1</v>
      </c>
      <c r="I139" s="109">
        <f>(H139/G139)</f>
        <v>0.02</v>
      </c>
      <c r="J139" s="111"/>
    </row>
    <row r="140" spans="1:10" x14ac:dyDescent="0.25">
      <c r="A140" s="18"/>
      <c r="B140" s="120" t="s">
        <v>151</v>
      </c>
      <c r="C140" s="52" t="s">
        <v>55</v>
      </c>
      <c r="D140" s="58"/>
      <c r="E140" s="58"/>
      <c r="F140" s="58"/>
      <c r="G140" s="58">
        <v>30</v>
      </c>
      <c r="H140" s="58">
        <v>1</v>
      </c>
      <c r="I140" s="91">
        <f t="shared" si="4"/>
        <v>3.3333333333333333E-2</v>
      </c>
      <c r="J140" s="110">
        <f>SUM(H140:H142)</f>
        <v>1</v>
      </c>
    </row>
    <row r="141" spans="1:10" x14ac:dyDescent="0.25">
      <c r="A141" s="18"/>
      <c r="B141" s="120"/>
      <c r="C141" s="38" t="s">
        <v>107</v>
      </c>
      <c r="D141" s="44"/>
      <c r="E141" s="44"/>
      <c r="F141" s="44"/>
      <c r="G141" s="44">
        <v>50</v>
      </c>
      <c r="H141" s="44">
        <v>0</v>
      </c>
      <c r="I141" s="88">
        <f t="shared" si="4"/>
        <v>0</v>
      </c>
      <c r="J141" s="112"/>
    </row>
    <row r="142" spans="1:10" ht="15.75" thickBot="1" x14ac:dyDescent="0.3">
      <c r="A142" s="18"/>
      <c r="B142" s="120"/>
      <c r="C142" s="33" t="s">
        <v>106</v>
      </c>
      <c r="D142" s="59"/>
      <c r="E142" s="59"/>
      <c r="F142" s="59"/>
      <c r="G142" s="59">
        <v>30</v>
      </c>
      <c r="H142" s="59">
        <v>0</v>
      </c>
      <c r="I142" s="89">
        <f t="shared" si="4"/>
        <v>0</v>
      </c>
      <c r="J142" s="111"/>
    </row>
    <row r="143" spans="1:10" x14ac:dyDescent="0.25">
      <c r="A143" s="18"/>
      <c r="B143" s="116" t="s">
        <v>56</v>
      </c>
      <c r="C143" s="36" t="s">
        <v>38</v>
      </c>
      <c r="D143" s="30"/>
      <c r="E143" s="30"/>
      <c r="F143" s="30"/>
      <c r="G143" s="30">
        <v>100</v>
      </c>
      <c r="H143" s="30">
        <v>12</v>
      </c>
      <c r="I143" s="92">
        <f t="shared" si="4"/>
        <v>0.12</v>
      </c>
      <c r="J143" s="110">
        <f>SUM(H143:H154)</f>
        <v>122</v>
      </c>
    </row>
    <row r="144" spans="1:10" x14ac:dyDescent="0.25">
      <c r="A144" s="18"/>
      <c r="B144" s="117"/>
      <c r="C144" s="38" t="s">
        <v>57</v>
      </c>
      <c r="D144" s="44"/>
      <c r="E144" s="44"/>
      <c r="F144" s="44"/>
      <c r="G144" s="44">
        <v>60</v>
      </c>
      <c r="H144" s="44">
        <v>14</v>
      </c>
      <c r="I144" s="88">
        <f t="shared" si="4"/>
        <v>0.23333333333333334</v>
      </c>
      <c r="J144" s="112"/>
    </row>
    <row r="145" spans="1:10" x14ac:dyDescent="0.25">
      <c r="A145" s="18"/>
      <c r="B145" s="117"/>
      <c r="C145" s="38" t="s">
        <v>55</v>
      </c>
      <c r="D145" s="44"/>
      <c r="E145" s="44"/>
      <c r="F145" s="44"/>
      <c r="G145" s="44">
        <v>65</v>
      </c>
      <c r="H145" s="44">
        <v>11</v>
      </c>
      <c r="I145" s="88">
        <f t="shared" si="4"/>
        <v>0.16923076923076924</v>
      </c>
      <c r="J145" s="112"/>
    </row>
    <row r="146" spans="1:10" x14ac:dyDescent="0.25">
      <c r="A146" s="18"/>
      <c r="B146" s="117"/>
      <c r="C146" s="38" t="s">
        <v>107</v>
      </c>
      <c r="D146" s="44"/>
      <c r="E146" s="44"/>
      <c r="F146" s="44"/>
      <c r="G146" s="44">
        <v>60</v>
      </c>
      <c r="H146" s="44">
        <v>12</v>
      </c>
      <c r="I146" s="88">
        <f t="shared" si="4"/>
        <v>0.2</v>
      </c>
      <c r="J146" s="112"/>
    </row>
    <row r="147" spans="1:10" x14ac:dyDescent="0.25">
      <c r="A147" s="18"/>
      <c r="B147" s="117"/>
      <c r="C147" s="38" t="s">
        <v>39</v>
      </c>
      <c r="D147" s="44"/>
      <c r="E147" s="44"/>
      <c r="F147" s="44"/>
      <c r="G147" s="44">
        <v>43</v>
      </c>
      <c r="H147" s="44">
        <v>9</v>
      </c>
      <c r="I147" s="88">
        <f t="shared" si="4"/>
        <v>0.20930232558139536</v>
      </c>
      <c r="J147" s="112"/>
    </row>
    <row r="148" spans="1:10" x14ac:dyDescent="0.25">
      <c r="A148" s="18"/>
      <c r="B148" s="117"/>
      <c r="C148" s="38" t="s">
        <v>52</v>
      </c>
      <c r="D148" s="44"/>
      <c r="E148" s="44"/>
      <c r="F148" s="44"/>
      <c r="G148" s="44">
        <v>65</v>
      </c>
      <c r="H148" s="44">
        <v>36</v>
      </c>
      <c r="I148" s="88">
        <f t="shared" si="4"/>
        <v>0.55384615384615388</v>
      </c>
      <c r="J148" s="112"/>
    </row>
    <row r="149" spans="1:10" x14ac:dyDescent="0.25">
      <c r="A149" s="18"/>
      <c r="B149" s="117"/>
      <c r="C149" s="38" t="s">
        <v>58</v>
      </c>
      <c r="D149" s="44"/>
      <c r="E149" s="44"/>
      <c r="F149" s="44"/>
      <c r="G149" s="44">
        <v>17</v>
      </c>
      <c r="H149" s="44">
        <v>2</v>
      </c>
      <c r="I149" s="88">
        <f t="shared" si="4"/>
        <v>0.11764705882352941</v>
      </c>
      <c r="J149" s="112"/>
    </row>
    <row r="150" spans="1:10" x14ac:dyDescent="0.25">
      <c r="A150" s="18"/>
      <c r="B150" s="117"/>
      <c r="C150" s="38" t="s">
        <v>59</v>
      </c>
      <c r="D150" s="44"/>
      <c r="E150" s="44"/>
      <c r="F150" s="44"/>
      <c r="G150" s="44">
        <v>32</v>
      </c>
      <c r="H150" s="44">
        <v>6</v>
      </c>
      <c r="I150" s="88">
        <f t="shared" si="4"/>
        <v>0.1875</v>
      </c>
      <c r="J150" s="112"/>
    </row>
    <row r="151" spans="1:10" x14ac:dyDescent="0.25">
      <c r="A151" s="18"/>
      <c r="B151" s="117"/>
      <c r="C151" s="38" t="s">
        <v>40</v>
      </c>
      <c r="D151" s="44"/>
      <c r="E151" s="44"/>
      <c r="F151" s="44"/>
      <c r="G151" s="44">
        <v>60</v>
      </c>
      <c r="H151" s="44">
        <v>6</v>
      </c>
      <c r="I151" s="88">
        <f t="shared" si="4"/>
        <v>0.1</v>
      </c>
      <c r="J151" s="112"/>
    </row>
    <row r="152" spans="1:10" x14ac:dyDescent="0.25">
      <c r="A152" s="18"/>
      <c r="B152" s="117"/>
      <c r="C152" s="38" t="s">
        <v>60</v>
      </c>
      <c r="D152" s="44"/>
      <c r="E152" s="44"/>
      <c r="F152" s="44"/>
      <c r="G152" s="44">
        <v>38</v>
      </c>
      <c r="H152" s="44">
        <v>8</v>
      </c>
      <c r="I152" s="88">
        <f t="shared" si="4"/>
        <v>0.21052631578947367</v>
      </c>
      <c r="J152" s="112"/>
    </row>
    <row r="153" spans="1:10" x14ac:dyDescent="0.25">
      <c r="A153" s="18"/>
      <c r="B153" s="117"/>
      <c r="C153" s="38" t="s">
        <v>106</v>
      </c>
      <c r="D153" s="44"/>
      <c r="E153" s="44"/>
      <c r="F153" s="44"/>
      <c r="G153" s="44">
        <v>80</v>
      </c>
      <c r="H153" s="44">
        <v>3</v>
      </c>
      <c r="I153" s="88">
        <f t="shared" si="4"/>
        <v>3.7499999999999999E-2</v>
      </c>
      <c r="J153" s="112"/>
    </row>
    <row r="154" spans="1:10" ht="15.75" thickBot="1" x14ac:dyDescent="0.3">
      <c r="A154" s="18"/>
      <c r="B154" s="118"/>
      <c r="C154" s="49" t="s">
        <v>47</v>
      </c>
      <c r="D154" s="56"/>
      <c r="E154" s="56"/>
      <c r="F154" s="56"/>
      <c r="G154" s="56">
        <v>45</v>
      </c>
      <c r="H154" s="56">
        <v>3</v>
      </c>
      <c r="I154" s="93">
        <f t="shared" si="4"/>
        <v>6.6666666666666666E-2</v>
      </c>
      <c r="J154" s="111"/>
    </row>
    <row r="155" spans="1:10" x14ac:dyDescent="0.25">
      <c r="A155" s="18"/>
      <c r="B155" s="120" t="s">
        <v>61</v>
      </c>
      <c r="C155" s="52" t="s">
        <v>108</v>
      </c>
      <c r="D155" s="58"/>
      <c r="E155" s="58"/>
      <c r="F155" s="58"/>
      <c r="G155" s="58">
        <v>80</v>
      </c>
      <c r="H155" s="58">
        <v>25</v>
      </c>
      <c r="I155" s="91">
        <f t="shared" si="4"/>
        <v>0.3125</v>
      </c>
      <c r="J155" s="110">
        <f>SUM(H155:H163)</f>
        <v>45</v>
      </c>
    </row>
    <row r="156" spans="1:10" x14ac:dyDescent="0.25">
      <c r="A156" s="18"/>
      <c r="B156" s="120"/>
      <c r="C156" s="38" t="s">
        <v>62</v>
      </c>
      <c r="D156" s="44"/>
      <c r="E156" s="44"/>
      <c r="F156" s="44"/>
      <c r="G156" s="44">
        <v>30</v>
      </c>
      <c r="H156" s="44">
        <v>0</v>
      </c>
      <c r="I156" s="88">
        <f t="shared" si="4"/>
        <v>0</v>
      </c>
      <c r="J156" s="112"/>
    </row>
    <row r="157" spans="1:10" x14ac:dyDescent="0.25">
      <c r="A157" s="18"/>
      <c r="B157" s="120"/>
      <c r="C157" s="38" t="s">
        <v>109</v>
      </c>
      <c r="D157" s="44"/>
      <c r="E157" s="44"/>
      <c r="F157" s="44"/>
      <c r="G157" s="44">
        <v>60</v>
      </c>
      <c r="H157" s="44">
        <v>9</v>
      </c>
      <c r="I157" s="88">
        <f t="shared" si="4"/>
        <v>0.15</v>
      </c>
      <c r="J157" s="112"/>
    </row>
    <row r="158" spans="1:10" x14ac:dyDescent="0.25">
      <c r="A158" s="18"/>
      <c r="B158" s="120"/>
      <c r="C158" s="38" t="s">
        <v>57</v>
      </c>
      <c r="D158" s="44"/>
      <c r="E158" s="44"/>
      <c r="F158" s="44"/>
      <c r="G158" s="44">
        <v>40</v>
      </c>
      <c r="H158" s="44">
        <v>1</v>
      </c>
      <c r="I158" s="88">
        <f t="shared" si="4"/>
        <v>2.5000000000000001E-2</v>
      </c>
      <c r="J158" s="112"/>
    </row>
    <row r="159" spans="1:10" x14ac:dyDescent="0.25">
      <c r="A159" s="18"/>
      <c r="B159" s="120"/>
      <c r="C159" s="38" t="s">
        <v>107</v>
      </c>
      <c r="D159" s="44"/>
      <c r="E159" s="44"/>
      <c r="F159" s="44"/>
      <c r="G159" s="44">
        <v>45</v>
      </c>
      <c r="H159" s="44">
        <v>1</v>
      </c>
      <c r="I159" s="88">
        <f t="shared" si="4"/>
        <v>2.2222222222222223E-2</v>
      </c>
      <c r="J159" s="112"/>
    </row>
    <row r="160" spans="1:10" x14ac:dyDescent="0.25">
      <c r="A160" s="18"/>
      <c r="B160" s="120"/>
      <c r="C160" s="38" t="s">
        <v>40</v>
      </c>
      <c r="D160" s="44"/>
      <c r="E160" s="44"/>
      <c r="F160" s="44"/>
      <c r="G160" s="44">
        <v>45</v>
      </c>
      <c r="H160" s="44">
        <v>0</v>
      </c>
      <c r="I160" s="88">
        <f t="shared" si="4"/>
        <v>0</v>
      </c>
      <c r="J160" s="112"/>
    </row>
    <row r="161" spans="1:10" x14ac:dyDescent="0.25">
      <c r="A161" s="18"/>
      <c r="B161" s="120"/>
      <c r="C161" s="38" t="s">
        <v>148</v>
      </c>
      <c r="D161" s="44"/>
      <c r="E161" s="44"/>
      <c r="F161" s="44"/>
      <c r="G161" s="44">
        <v>60</v>
      </c>
      <c r="H161" s="44">
        <v>4</v>
      </c>
      <c r="I161" s="88">
        <f t="shared" si="4"/>
        <v>6.6666666666666666E-2</v>
      </c>
      <c r="J161" s="112"/>
    </row>
    <row r="162" spans="1:10" x14ac:dyDescent="0.25">
      <c r="A162" s="18"/>
      <c r="B162" s="120"/>
      <c r="C162" s="38" t="s">
        <v>45</v>
      </c>
      <c r="D162" s="44"/>
      <c r="E162" s="44"/>
      <c r="F162" s="44"/>
      <c r="G162" s="44">
        <v>50</v>
      </c>
      <c r="H162" s="44">
        <v>2</v>
      </c>
      <c r="I162" s="88">
        <f t="shared" ref="I162:I193" si="5">(H162/G162)</f>
        <v>0.04</v>
      </c>
      <c r="J162" s="112"/>
    </row>
    <row r="163" spans="1:10" ht="15.75" thickBot="1" x14ac:dyDescent="0.3">
      <c r="A163" s="18"/>
      <c r="B163" s="120"/>
      <c r="C163" s="33" t="s">
        <v>49</v>
      </c>
      <c r="D163" s="59"/>
      <c r="E163" s="59"/>
      <c r="F163" s="59"/>
      <c r="G163" s="59">
        <v>68</v>
      </c>
      <c r="H163" s="59">
        <v>3</v>
      </c>
      <c r="I163" s="89">
        <f t="shared" si="5"/>
        <v>4.4117647058823532E-2</v>
      </c>
      <c r="J163" s="111"/>
    </row>
    <row r="164" spans="1:10" x14ac:dyDescent="0.25">
      <c r="A164" s="18"/>
      <c r="B164" s="116" t="s">
        <v>93</v>
      </c>
      <c r="C164" s="36" t="s">
        <v>38</v>
      </c>
      <c r="D164" s="30"/>
      <c r="E164" s="30"/>
      <c r="F164" s="30"/>
      <c r="G164" s="30">
        <v>40</v>
      </c>
      <c r="H164" s="30">
        <v>1</v>
      </c>
      <c r="I164" s="92">
        <f t="shared" si="5"/>
        <v>2.5000000000000001E-2</v>
      </c>
      <c r="J164" s="110">
        <f>SUM(H164:H169)</f>
        <v>6</v>
      </c>
    </row>
    <row r="165" spans="1:10" x14ac:dyDescent="0.25">
      <c r="A165" s="18"/>
      <c r="B165" s="117"/>
      <c r="C165" s="38" t="s">
        <v>107</v>
      </c>
      <c r="D165" s="44"/>
      <c r="E165" s="44"/>
      <c r="F165" s="44"/>
      <c r="G165" s="44">
        <v>50</v>
      </c>
      <c r="H165" s="44">
        <v>0</v>
      </c>
      <c r="I165" s="88">
        <f t="shared" si="5"/>
        <v>0</v>
      </c>
      <c r="J165" s="112"/>
    </row>
    <row r="166" spans="1:10" x14ac:dyDescent="0.25">
      <c r="A166" s="18"/>
      <c r="B166" s="117"/>
      <c r="C166" s="38" t="s">
        <v>52</v>
      </c>
      <c r="D166" s="44"/>
      <c r="E166" s="44"/>
      <c r="F166" s="44"/>
      <c r="G166" s="44">
        <v>40</v>
      </c>
      <c r="H166" s="44">
        <v>0</v>
      </c>
      <c r="I166" s="88">
        <f t="shared" si="5"/>
        <v>0</v>
      </c>
      <c r="J166" s="112"/>
    </row>
    <row r="167" spans="1:10" x14ac:dyDescent="0.25">
      <c r="A167" s="18"/>
      <c r="B167" s="117"/>
      <c r="C167" s="38" t="s">
        <v>40</v>
      </c>
      <c r="D167" s="44"/>
      <c r="E167" s="44"/>
      <c r="F167" s="44"/>
      <c r="G167" s="44">
        <v>50</v>
      </c>
      <c r="H167" s="44">
        <v>1</v>
      </c>
      <c r="I167" s="88">
        <f t="shared" si="5"/>
        <v>0.02</v>
      </c>
      <c r="J167" s="112"/>
    </row>
    <row r="168" spans="1:10" x14ac:dyDescent="0.25">
      <c r="A168" s="18"/>
      <c r="B168" s="117"/>
      <c r="C168" s="38" t="s">
        <v>45</v>
      </c>
      <c r="D168" s="44"/>
      <c r="E168" s="44"/>
      <c r="F168" s="44"/>
      <c r="G168" s="44">
        <v>40</v>
      </c>
      <c r="H168" s="44">
        <v>0</v>
      </c>
      <c r="I168" s="88">
        <f t="shared" si="5"/>
        <v>0</v>
      </c>
      <c r="J168" s="112"/>
    </row>
    <row r="169" spans="1:10" ht="15.75" thickBot="1" x14ac:dyDescent="0.3">
      <c r="A169" s="18"/>
      <c r="B169" s="118"/>
      <c r="C169" s="49" t="s">
        <v>60</v>
      </c>
      <c r="D169" s="56"/>
      <c r="E169" s="56"/>
      <c r="F169" s="56"/>
      <c r="G169" s="56">
        <v>58</v>
      </c>
      <c r="H169" s="56">
        <v>4</v>
      </c>
      <c r="I169" s="93">
        <f t="shared" si="5"/>
        <v>6.8965517241379309E-2</v>
      </c>
      <c r="J169" s="111"/>
    </row>
    <row r="170" spans="1:10" x14ac:dyDescent="0.25">
      <c r="A170" s="18"/>
      <c r="B170" s="120" t="s">
        <v>94</v>
      </c>
      <c r="C170" s="52" t="s">
        <v>63</v>
      </c>
      <c r="D170" s="58"/>
      <c r="E170" s="58"/>
      <c r="F170" s="58"/>
      <c r="G170" s="58">
        <v>35</v>
      </c>
      <c r="H170" s="58">
        <v>1</v>
      </c>
      <c r="I170" s="91">
        <f t="shared" si="5"/>
        <v>2.8571428571428571E-2</v>
      </c>
      <c r="J170" s="110">
        <f>SUM(H170:H173)</f>
        <v>6</v>
      </c>
    </row>
    <row r="171" spans="1:10" x14ac:dyDescent="0.25">
      <c r="A171" s="18"/>
      <c r="B171" s="120"/>
      <c r="C171" s="38" t="s">
        <v>64</v>
      </c>
      <c r="D171" s="44"/>
      <c r="E171" s="44"/>
      <c r="F171" s="44"/>
      <c r="G171" s="44">
        <v>40</v>
      </c>
      <c r="H171" s="44">
        <v>2</v>
      </c>
      <c r="I171" s="88">
        <f t="shared" si="5"/>
        <v>0.05</v>
      </c>
      <c r="J171" s="112"/>
    </row>
    <row r="172" spans="1:10" x14ac:dyDescent="0.25">
      <c r="A172" s="18"/>
      <c r="B172" s="120"/>
      <c r="C172" s="38" t="s">
        <v>65</v>
      </c>
      <c r="D172" s="44"/>
      <c r="E172" s="44"/>
      <c r="F172" s="44"/>
      <c r="G172" s="44">
        <v>45</v>
      </c>
      <c r="H172" s="44">
        <v>0</v>
      </c>
      <c r="I172" s="88">
        <f t="shared" si="5"/>
        <v>0</v>
      </c>
      <c r="J172" s="112"/>
    </row>
    <row r="173" spans="1:10" ht="15.75" thickBot="1" x14ac:dyDescent="0.3">
      <c r="A173" s="18"/>
      <c r="B173" s="120"/>
      <c r="C173" s="33" t="s">
        <v>66</v>
      </c>
      <c r="D173" s="59"/>
      <c r="E173" s="59"/>
      <c r="F173" s="59"/>
      <c r="G173" s="59">
        <v>55</v>
      </c>
      <c r="H173" s="59">
        <v>3</v>
      </c>
      <c r="I173" s="89">
        <f t="shared" si="5"/>
        <v>5.4545454545454543E-2</v>
      </c>
      <c r="J173" s="111"/>
    </row>
    <row r="174" spans="1:10" x14ac:dyDescent="0.25">
      <c r="A174" s="18"/>
      <c r="B174" s="116" t="s">
        <v>95</v>
      </c>
      <c r="C174" s="36" t="s">
        <v>38</v>
      </c>
      <c r="D174" s="30"/>
      <c r="E174" s="30"/>
      <c r="F174" s="30"/>
      <c r="G174" s="30">
        <v>60</v>
      </c>
      <c r="H174" s="30">
        <v>1</v>
      </c>
      <c r="I174" s="92">
        <f t="shared" si="5"/>
        <v>1.6666666666666666E-2</v>
      </c>
      <c r="J174" s="110">
        <f>SUM(H174:H175)</f>
        <v>1</v>
      </c>
    </row>
    <row r="175" spans="1:10" ht="15.75" customHeight="1" thickBot="1" x14ac:dyDescent="0.3">
      <c r="A175" s="18"/>
      <c r="B175" s="118"/>
      <c r="C175" s="49" t="s">
        <v>45</v>
      </c>
      <c r="D175" s="56"/>
      <c r="E175" s="56"/>
      <c r="F175" s="56"/>
      <c r="G175" s="56">
        <v>30</v>
      </c>
      <c r="H175" s="56">
        <v>0</v>
      </c>
      <c r="I175" s="93">
        <f t="shared" si="5"/>
        <v>0</v>
      </c>
      <c r="J175" s="111"/>
    </row>
    <row r="176" spans="1:10" ht="15.75" thickBot="1" x14ac:dyDescent="0.3">
      <c r="A176" s="18"/>
      <c r="B176" s="24" t="s">
        <v>96</v>
      </c>
      <c r="C176" s="46" t="s">
        <v>38</v>
      </c>
      <c r="D176" s="14"/>
      <c r="E176" s="14"/>
      <c r="F176" s="14"/>
      <c r="G176" s="14">
        <v>30</v>
      </c>
      <c r="H176" s="14">
        <v>0</v>
      </c>
      <c r="I176" s="94">
        <f t="shared" si="5"/>
        <v>0</v>
      </c>
      <c r="J176" s="102">
        <f>SUM(H176)</f>
        <v>0</v>
      </c>
    </row>
    <row r="177" spans="1:10" x14ac:dyDescent="0.25">
      <c r="A177" s="18"/>
      <c r="B177" s="116" t="s">
        <v>97</v>
      </c>
      <c r="C177" s="36" t="s">
        <v>52</v>
      </c>
      <c r="D177" s="30"/>
      <c r="E177" s="30"/>
      <c r="F177" s="30"/>
      <c r="G177" s="30">
        <v>30</v>
      </c>
      <c r="H177" s="30">
        <v>0</v>
      </c>
      <c r="I177" s="92">
        <f t="shared" si="5"/>
        <v>0</v>
      </c>
      <c r="J177" s="110">
        <f>SUM(H177:H178)</f>
        <v>0</v>
      </c>
    </row>
    <row r="178" spans="1:10" ht="15.75" thickBot="1" x14ac:dyDescent="0.3">
      <c r="A178" s="18"/>
      <c r="B178" s="118"/>
      <c r="C178" s="49" t="s">
        <v>53</v>
      </c>
      <c r="D178" s="56"/>
      <c r="E178" s="56"/>
      <c r="F178" s="56"/>
      <c r="G178" s="56">
        <v>50</v>
      </c>
      <c r="H178" s="56">
        <v>0</v>
      </c>
      <c r="I178" s="93">
        <f t="shared" si="5"/>
        <v>0</v>
      </c>
      <c r="J178" s="111"/>
    </row>
    <row r="179" spans="1:10" ht="15.75" thickBot="1" x14ac:dyDescent="0.3">
      <c r="A179" s="18"/>
      <c r="B179" s="22" t="s">
        <v>110</v>
      </c>
      <c r="C179" s="46" t="s">
        <v>111</v>
      </c>
      <c r="D179" s="14"/>
      <c r="E179" s="14"/>
      <c r="F179" s="14"/>
      <c r="G179" s="14">
        <v>16</v>
      </c>
      <c r="H179" s="14">
        <v>49</v>
      </c>
      <c r="I179" s="94">
        <f t="shared" si="5"/>
        <v>3.0625</v>
      </c>
      <c r="J179" s="102">
        <f>SUM(H179)</f>
        <v>49</v>
      </c>
    </row>
    <row r="180" spans="1:10" ht="16.5" customHeight="1" x14ac:dyDescent="0.25">
      <c r="A180" s="18"/>
      <c r="B180" s="116" t="s">
        <v>98</v>
      </c>
      <c r="C180" s="36" t="s">
        <v>38</v>
      </c>
      <c r="D180" s="30"/>
      <c r="E180" s="30"/>
      <c r="F180" s="30"/>
      <c r="G180" s="30">
        <v>90</v>
      </c>
      <c r="H180" s="30">
        <v>9</v>
      </c>
      <c r="I180" s="92">
        <f t="shared" si="5"/>
        <v>0.1</v>
      </c>
      <c r="J180" s="110">
        <f>SUM(H180:H189)</f>
        <v>53</v>
      </c>
    </row>
    <row r="181" spans="1:10" ht="16.5" customHeight="1" x14ac:dyDescent="0.25">
      <c r="A181" s="18"/>
      <c r="B181" s="117"/>
      <c r="C181" s="38" t="s">
        <v>147</v>
      </c>
      <c r="D181" s="44"/>
      <c r="E181" s="44"/>
      <c r="F181" s="44"/>
      <c r="G181" s="44">
        <v>40</v>
      </c>
      <c r="H181" s="44">
        <v>0</v>
      </c>
      <c r="I181" s="88">
        <f t="shared" si="5"/>
        <v>0</v>
      </c>
      <c r="J181" s="112"/>
    </row>
    <row r="182" spans="1:10" x14ac:dyDescent="0.25">
      <c r="A182" s="18"/>
      <c r="B182" s="117"/>
      <c r="C182" s="38" t="s">
        <v>143</v>
      </c>
      <c r="D182" s="44"/>
      <c r="E182" s="44"/>
      <c r="F182" s="44"/>
      <c r="G182" s="44">
        <v>50</v>
      </c>
      <c r="H182" s="44">
        <v>10</v>
      </c>
      <c r="I182" s="88">
        <f t="shared" si="5"/>
        <v>0.2</v>
      </c>
      <c r="J182" s="112"/>
    </row>
    <row r="183" spans="1:10" x14ac:dyDescent="0.25">
      <c r="A183" s="18"/>
      <c r="B183" s="117"/>
      <c r="C183" s="38" t="s">
        <v>144</v>
      </c>
      <c r="D183" s="44"/>
      <c r="E183" s="44"/>
      <c r="F183" s="44"/>
      <c r="G183" s="44">
        <v>30</v>
      </c>
      <c r="H183" s="44">
        <v>0</v>
      </c>
      <c r="I183" s="88">
        <f t="shared" si="5"/>
        <v>0</v>
      </c>
      <c r="J183" s="112"/>
    </row>
    <row r="184" spans="1:10" x14ac:dyDescent="0.25">
      <c r="A184" s="18"/>
      <c r="B184" s="117"/>
      <c r="C184" s="38" t="s">
        <v>55</v>
      </c>
      <c r="D184" s="44"/>
      <c r="E184" s="44"/>
      <c r="F184" s="44"/>
      <c r="G184" s="44">
        <v>50</v>
      </c>
      <c r="H184" s="44">
        <v>2</v>
      </c>
      <c r="I184" s="88">
        <f t="shared" si="5"/>
        <v>0.04</v>
      </c>
      <c r="J184" s="112"/>
    </row>
    <row r="185" spans="1:10" x14ac:dyDescent="0.25">
      <c r="A185" s="18"/>
      <c r="B185" s="117"/>
      <c r="C185" s="38" t="s">
        <v>58</v>
      </c>
      <c r="D185" s="44"/>
      <c r="E185" s="44"/>
      <c r="F185" s="44"/>
      <c r="G185" s="44">
        <v>50</v>
      </c>
      <c r="H185" s="44">
        <v>27</v>
      </c>
      <c r="I185" s="88">
        <f t="shared" si="5"/>
        <v>0.54</v>
      </c>
      <c r="J185" s="112"/>
    </row>
    <row r="186" spans="1:10" x14ac:dyDescent="0.25">
      <c r="A186" s="18"/>
      <c r="B186" s="117"/>
      <c r="C186" s="38" t="s">
        <v>145</v>
      </c>
      <c r="D186" s="44"/>
      <c r="E186" s="44"/>
      <c r="F186" s="44"/>
      <c r="G186" s="44">
        <v>50</v>
      </c>
      <c r="H186" s="44">
        <v>4</v>
      </c>
      <c r="I186" s="88">
        <f t="shared" si="5"/>
        <v>0.08</v>
      </c>
      <c r="J186" s="112"/>
    </row>
    <row r="187" spans="1:10" x14ac:dyDescent="0.25">
      <c r="A187" s="18"/>
      <c r="B187" s="117"/>
      <c r="C187" s="38" t="s">
        <v>146</v>
      </c>
      <c r="D187" s="44"/>
      <c r="E187" s="44"/>
      <c r="F187" s="44"/>
      <c r="G187" s="44">
        <v>30</v>
      </c>
      <c r="H187" s="44">
        <v>0</v>
      </c>
      <c r="I187" s="88">
        <f t="shared" si="5"/>
        <v>0</v>
      </c>
      <c r="J187" s="112"/>
    </row>
    <row r="188" spans="1:10" x14ac:dyDescent="0.25">
      <c r="A188" s="18"/>
      <c r="B188" s="117"/>
      <c r="C188" s="38" t="s">
        <v>60</v>
      </c>
      <c r="D188" s="44"/>
      <c r="E188" s="44"/>
      <c r="F188" s="44"/>
      <c r="G188" s="44">
        <v>50</v>
      </c>
      <c r="H188" s="44">
        <v>0</v>
      </c>
      <c r="I188" s="88">
        <f t="shared" si="5"/>
        <v>0</v>
      </c>
      <c r="J188" s="112"/>
    </row>
    <row r="189" spans="1:10" ht="15.75" thickBot="1" x14ac:dyDescent="0.3">
      <c r="A189" s="18"/>
      <c r="B189" s="118"/>
      <c r="C189" s="49" t="s">
        <v>46</v>
      </c>
      <c r="D189" s="56"/>
      <c r="E189" s="56"/>
      <c r="F189" s="56"/>
      <c r="G189" s="56">
        <v>50</v>
      </c>
      <c r="H189" s="56">
        <v>1</v>
      </c>
      <c r="I189" s="93">
        <f t="shared" si="5"/>
        <v>0.02</v>
      </c>
      <c r="J189" s="111"/>
    </row>
    <row r="190" spans="1:10" x14ac:dyDescent="0.25">
      <c r="A190" s="18"/>
      <c r="B190" s="116" t="s">
        <v>99</v>
      </c>
      <c r="C190" s="36" t="s">
        <v>39</v>
      </c>
      <c r="D190" s="30"/>
      <c r="E190" s="30"/>
      <c r="F190" s="30"/>
      <c r="G190" s="30">
        <v>45</v>
      </c>
      <c r="H190" s="30">
        <v>35</v>
      </c>
      <c r="I190" s="92">
        <f t="shared" si="5"/>
        <v>0.77777777777777779</v>
      </c>
      <c r="J190" s="110">
        <f>SUM(H190:H191)</f>
        <v>47</v>
      </c>
    </row>
    <row r="191" spans="1:10" ht="15.75" thickBot="1" x14ac:dyDescent="0.3">
      <c r="A191" s="18"/>
      <c r="B191" s="118"/>
      <c r="C191" s="49" t="s">
        <v>47</v>
      </c>
      <c r="D191" s="104"/>
      <c r="E191" s="104"/>
      <c r="F191" s="105"/>
      <c r="G191" s="105">
        <v>55</v>
      </c>
      <c r="H191" s="105">
        <v>12</v>
      </c>
      <c r="I191" s="93">
        <f t="shared" si="5"/>
        <v>0.21818181818181817</v>
      </c>
      <c r="J191" s="111"/>
    </row>
    <row r="192" spans="1:10" ht="15.75" thickBot="1" x14ac:dyDescent="0.3">
      <c r="A192" s="18"/>
      <c r="B192" s="78" t="s">
        <v>4</v>
      </c>
      <c r="C192" s="79"/>
      <c r="D192" s="77">
        <f>SUM(D96:D191)</f>
        <v>100</v>
      </c>
      <c r="E192" s="77">
        <f>SUM(E104+E101)</f>
        <v>112</v>
      </c>
      <c r="F192" s="95">
        <f>(E192/D192)</f>
        <v>1.1200000000000001</v>
      </c>
      <c r="G192" s="77">
        <v>4335</v>
      </c>
      <c r="H192" s="77">
        <f>SUM(H96:H191)</f>
        <v>471</v>
      </c>
      <c r="I192" s="96">
        <f t="shared" si="5"/>
        <v>0.10865051903114187</v>
      </c>
      <c r="J192" s="100">
        <f>SUM(H192+E192)</f>
        <v>583</v>
      </c>
    </row>
    <row r="193" spans="1:10" ht="15.75" thickBot="1" x14ac:dyDescent="0.3">
      <c r="A193" s="18"/>
      <c r="B193" s="80" t="s">
        <v>67</v>
      </c>
      <c r="C193" s="81"/>
      <c r="D193" s="82">
        <f>SUM(D192+D93)</f>
        <v>4260</v>
      </c>
      <c r="E193" s="82">
        <f>SUM(E192+E93)</f>
        <v>2049</v>
      </c>
      <c r="F193" s="87">
        <f>(E193/D193)</f>
        <v>0.48098591549295777</v>
      </c>
      <c r="G193" s="82">
        <v>7655</v>
      </c>
      <c r="H193" s="82">
        <f>SUM(H192+H93)</f>
        <v>615</v>
      </c>
      <c r="I193" s="87">
        <f t="shared" si="5"/>
        <v>8.0339647289353361E-2</v>
      </c>
      <c r="J193" s="82">
        <f>SUM(J192+J93)</f>
        <v>2664</v>
      </c>
    </row>
    <row r="194" spans="1:10" x14ac:dyDescent="0.25">
      <c r="B194" s="83" t="s">
        <v>68</v>
      </c>
    </row>
  </sheetData>
  <mergeCells count="88">
    <mergeCell ref="J174:J175"/>
    <mergeCell ref="J177:J178"/>
    <mergeCell ref="J180:J189"/>
    <mergeCell ref="J190:J191"/>
    <mergeCell ref="J140:J142"/>
    <mergeCell ref="J143:J154"/>
    <mergeCell ref="J155:J163"/>
    <mergeCell ref="J164:J169"/>
    <mergeCell ref="J170:J173"/>
    <mergeCell ref="J96:J103"/>
    <mergeCell ref="J105:J115"/>
    <mergeCell ref="J116:J129"/>
    <mergeCell ref="J130:J135"/>
    <mergeCell ref="J136:J139"/>
    <mergeCell ref="J91:J92"/>
    <mergeCell ref="J89:J90"/>
    <mergeCell ref="J87:J88"/>
    <mergeCell ref="J85:J86"/>
    <mergeCell ref="J76:J84"/>
    <mergeCell ref="J55:J57"/>
    <mergeCell ref="J58:J60"/>
    <mergeCell ref="J61:J62"/>
    <mergeCell ref="J74:J75"/>
    <mergeCell ref="J70:J73"/>
    <mergeCell ref="J68:J69"/>
    <mergeCell ref="J63:J67"/>
    <mergeCell ref="B2:B3"/>
    <mergeCell ref="C2:C3"/>
    <mergeCell ref="J2:J3"/>
    <mergeCell ref="J4:J7"/>
    <mergeCell ref="J20:J21"/>
    <mergeCell ref="J16:J18"/>
    <mergeCell ref="J14:J15"/>
    <mergeCell ref="J12:J13"/>
    <mergeCell ref="J10:J11"/>
    <mergeCell ref="J8:J9"/>
    <mergeCell ref="D2:F2"/>
    <mergeCell ref="G2:I2"/>
    <mergeCell ref="F1:H1"/>
    <mergeCell ref="B180:B189"/>
    <mergeCell ref="B190:B191"/>
    <mergeCell ref="B164:B169"/>
    <mergeCell ref="B170:B173"/>
    <mergeCell ref="B174:B175"/>
    <mergeCell ref="B177:B178"/>
    <mergeCell ref="B155:B163"/>
    <mergeCell ref="B85:B86"/>
    <mergeCell ref="B87:B88"/>
    <mergeCell ref="B89:B90"/>
    <mergeCell ref="B91:B92"/>
    <mergeCell ref="B96:B103"/>
    <mergeCell ref="B105:B115"/>
    <mergeCell ref="B116:B129"/>
    <mergeCell ref="B130:B135"/>
    <mergeCell ref="B136:B139"/>
    <mergeCell ref="B140:B142"/>
    <mergeCell ref="B143:B154"/>
    <mergeCell ref="B76:B84"/>
    <mergeCell ref="B34:B39"/>
    <mergeCell ref="B40:B41"/>
    <mergeCell ref="B42:B44"/>
    <mergeCell ref="B45:B54"/>
    <mergeCell ref="B55:B57"/>
    <mergeCell ref="B58:B60"/>
    <mergeCell ref="B61:B62"/>
    <mergeCell ref="B63:B67"/>
    <mergeCell ref="B68:B69"/>
    <mergeCell ref="B70:B73"/>
    <mergeCell ref="B74:B75"/>
    <mergeCell ref="B30:B33"/>
    <mergeCell ref="B4:B7"/>
    <mergeCell ref="B8:B9"/>
    <mergeCell ref="B10:B11"/>
    <mergeCell ref="B12:B13"/>
    <mergeCell ref="B14:B15"/>
    <mergeCell ref="B16:B18"/>
    <mergeCell ref="B20:B21"/>
    <mergeCell ref="B22:B25"/>
    <mergeCell ref="B28:B29"/>
    <mergeCell ref="B26:B27"/>
    <mergeCell ref="J40:J41"/>
    <mergeCell ref="J42:J44"/>
    <mergeCell ref="J45:J54"/>
    <mergeCell ref="J22:J25"/>
    <mergeCell ref="J26:J27"/>
    <mergeCell ref="J28:J29"/>
    <mergeCell ref="J30:J33"/>
    <mergeCell ref="J34:J3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Prejete prijave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Višješolska prijavna služba</dc:creator>
  <cp:lastModifiedBy>Fideršek Nina</cp:lastModifiedBy>
  <cp:lastPrinted>2024-04-26T09:24:47Z</cp:lastPrinted>
  <dcterms:created xsi:type="dcterms:W3CDTF">2017-02-20T06:23:04Z</dcterms:created>
  <dcterms:modified xsi:type="dcterms:W3CDTF">2024-04-26T11:13:07Z</dcterms:modified>
</cp:coreProperties>
</file>